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670" tabRatio="714" activeTab="6"/>
  </bookViews>
  <sheets>
    <sheet name="エントリー" sheetId="1" r:id="rId1"/>
    <sheet name="第1区" sheetId="2" r:id="rId2"/>
    <sheet name="第2区" sheetId="3" r:id="rId3"/>
    <sheet name="第3区" sheetId="4" r:id="rId4"/>
    <sheet name="第4区" sheetId="5" r:id="rId5"/>
    <sheet name="区間エントリー表" sheetId="6" r:id="rId6"/>
    <sheet name="総合成績表" sheetId="7" r:id="rId7"/>
  </sheets>
  <externalReferences>
    <externalReference r:id="rId10"/>
  </externalReferences>
  <definedNames>
    <definedName name="_xlnm.Print_Area" localSheetId="5">'区間エントリー表'!$A$1:$K$27</definedName>
    <definedName name="_xlnm.Print_Area" localSheetId="6">'総合成績表'!$A$1:$T$73</definedName>
    <definedName name="_xlnm.Print_Area" localSheetId="1">'第1区'!$A$1:$I$24</definedName>
    <definedName name="_xlnm.Print_Area" localSheetId="2">'第2区'!$A$1:$I$24</definedName>
    <definedName name="_xlnm.Print_Area" localSheetId="3">'第3区'!$A$1:$I$24</definedName>
    <definedName name="_xlnm.Print_Area" localSheetId="4">'第4区'!$A$1:$I$24</definedName>
    <definedName name="学年">'[1]リスト'!$C$2:$C$7</definedName>
  </definedNames>
  <calcPr fullCalcOnLoad="1"/>
</workbook>
</file>

<file path=xl/comments1.xml><?xml version="1.0" encoding="utf-8"?>
<comments xmlns="http://schemas.openxmlformats.org/spreadsheetml/2006/main">
  <authors>
    <author/>
    <author>渉</author>
  </authors>
  <commentList>
    <comment ref="B82" authorId="0">
      <text>
        <r>
          <rPr>
            <b/>
            <sz val="9"/>
            <color indexed="8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83" authorId="0">
      <text>
        <r>
          <rPr>
            <b/>
            <sz val="9"/>
            <color indexed="8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106" authorId="0">
      <text>
        <r>
          <rPr>
            <b/>
            <sz val="9"/>
            <color indexed="8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107" authorId="0">
      <text>
        <r>
          <rPr>
            <b/>
            <sz val="9"/>
            <color indexed="8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113" authorId="0">
      <text>
        <r>
          <rPr>
            <b/>
            <sz val="9"/>
            <color indexed="8"/>
            <rFont val="ＭＳ Ｐゴシック"/>
            <family val="3"/>
          </rPr>
          <t>苗字と名前の間は半角空けてください</t>
        </r>
      </text>
    </comment>
    <comment ref="B122" authorId="0">
      <text>
        <r>
          <rPr>
            <b/>
            <sz val="9"/>
            <color indexed="8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88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89" authorId="1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26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7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8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9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0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0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1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2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3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4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5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2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3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4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5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6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7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8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9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40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41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42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43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44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47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46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45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48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49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50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51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52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53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94" authorId="1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95" authorId="1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155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67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14" authorId="1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215" authorId="1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56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57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58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59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60" authorId="0">
      <text>
        <r>
          <rPr>
            <b/>
            <sz val="9"/>
            <color indexed="8"/>
            <rFont val="ＭＳ Ｐゴシック"/>
            <family val="3"/>
          </rPr>
          <t>苗字と名前の間は半角空けてください</t>
        </r>
      </text>
    </comment>
    <comment ref="B102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03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04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05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10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09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08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11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15" authorId="1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118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14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16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17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23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25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21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20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60" authorId="1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161" authorId="1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166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63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64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65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62" authorId="1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178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79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85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G197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G198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G199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G200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G201" authorId="1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G202" authorId="1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216" authorId="1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217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18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19" authorId="1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220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21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98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99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00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01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02" authorId="1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203" authorId="1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204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09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06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05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08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07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10" authorId="1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211" authorId="1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212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13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22" authorId="1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5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2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4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3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6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7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4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5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8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7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6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9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78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79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80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81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84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85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86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87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96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97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00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99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98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56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57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58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59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71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72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69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68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70" authorId="1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173" authorId="1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174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76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75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77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80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81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82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83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84" authorId="1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186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87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88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89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90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91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92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93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94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95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96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97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44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45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46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47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48" authorId="1">
      <text>
        <r>
          <rPr>
            <b/>
            <sz val="9"/>
            <rFont val="ＭＳ Ｐゴシック"/>
            <family val="3"/>
          </rPr>
          <t>苗字と名前の間は半角空けてください。
オープンの補欠は他のオープンと兼ねることができますが、1回のみの出走です。</t>
        </r>
      </text>
    </comment>
    <comment ref="B150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51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52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53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  <comment ref="B154" authorId="1">
      <text>
        <r>
          <rPr>
            <b/>
            <sz val="9"/>
            <rFont val="ＭＳ Ｐゴシック"/>
            <family val="3"/>
          </rPr>
          <t>苗字と名前の間は半角空けてください</t>
        </r>
      </text>
    </comment>
  </commentList>
</comments>
</file>

<file path=xl/sharedStrings.xml><?xml version="1.0" encoding="utf-8"?>
<sst xmlns="http://schemas.openxmlformats.org/spreadsheetml/2006/main" count="1218" uniqueCount="314">
  <si>
    <t>≪第1区　記録順位表≫</t>
  </si>
  <si>
    <t>区間</t>
  </si>
  <si>
    <t>１区</t>
  </si>
  <si>
    <t>２区</t>
  </si>
  <si>
    <t>３区</t>
  </si>
  <si>
    <t>４区</t>
  </si>
  <si>
    <t>大学名</t>
  </si>
  <si>
    <t>通過順位</t>
  </si>
  <si>
    <t>学校名</t>
  </si>
  <si>
    <t>選手名</t>
  </si>
  <si>
    <t>学年</t>
  </si>
  <si>
    <t>区間記録</t>
  </si>
  <si>
    <t>区間順位</t>
  </si>
  <si>
    <t>スタート</t>
  </si>
  <si>
    <t>ゴール</t>
  </si>
  <si>
    <t>OP</t>
  </si>
  <si>
    <t>≪第２区　記録順位表≫</t>
  </si>
  <si>
    <t>≪第３区　記録順位表≫</t>
  </si>
  <si>
    <t>≪第４区　記録順位表≫</t>
  </si>
  <si>
    <t>1区</t>
  </si>
  <si>
    <t>2区</t>
  </si>
  <si>
    <t>3区</t>
  </si>
  <si>
    <t>4区</t>
  </si>
  <si>
    <t>総合タイム</t>
  </si>
  <si>
    <t>(</t>
  </si>
  <si>
    <t>)</t>
  </si>
  <si>
    <t>〔</t>
  </si>
  <si>
    <t>〕</t>
  </si>
  <si>
    <t>OP</t>
  </si>
  <si>
    <t>OP</t>
  </si>
  <si>
    <t>No.</t>
  </si>
  <si>
    <t>〔OP〕</t>
  </si>
  <si>
    <t>＜女子対抗＞</t>
  </si>
  <si>
    <t>＜ＯＰ　　Ｂ＞</t>
  </si>
  <si>
    <t>DNS</t>
  </si>
  <si>
    <t>静岡大</t>
  </si>
  <si>
    <t>千葉大</t>
  </si>
  <si>
    <t>M2</t>
  </si>
  <si>
    <t>M1</t>
  </si>
  <si>
    <t>M1</t>
  </si>
  <si>
    <t>東工大Ｃ　</t>
  </si>
  <si>
    <t>チーム澤田</t>
  </si>
  <si>
    <t>東学大Ｂ</t>
  </si>
  <si>
    <t>新潟大</t>
  </si>
  <si>
    <t>順位</t>
  </si>
  <si>
    <t>順位計算式</t>
  </si>
  <si>
    <t>補欠①</t>
  </si>
  <si>
    <t>補欠②</t>
  </si>
  <si>
    <t>OP</t>
  </si>
  <si>
    <t>第９回国公立２２大学対校駅伝大会　区間エントリー一覧表</t>
  </si>
  <si>
    <t>　　平成２４年２月１１日（土）</t>
  </si>
  <si>
    <r>
      <t>第９回国公立２２大学対校駅伝大会　総合成績表　</t>
    </r>
    <r>
      <rPr>
        <b/>
        <sz val="12"/>
        <rFont val="ＭＳ 明朝"/>
        <family val="1"/>
      </rPr>
      <t>上段＝総合記録　下段＝区間記録</t>
    </r>
  </si>
  <si>
    <t>（5.17㎞）</t>
  </si>
  <si>
    <t>（3.14㎞）</t>
  </si>
  <si>
    <t>OB</t>
  </si>
  <si>
    <t>高野　智代</t>
  </si>
  <si>
    <t>岩瀬　優美</t>
  </si>
  <si>
    <t>川島　千明</t>
  </si>
  <si>
    <t>岩瀬　美紗</t>
  </si>
  <si>
    <t>大山　由季乃</t>
  </si>
  <si>
    <t>遠藤　未久</t>
  </si>
  <si>
    <t>宇大</t>
  </si>
  <si>
    <t>高柳　凌子</t>
  </si>
  <si>
    <t>小野　恵理</t>
  </si>
  <si>
    <t>福富　秋絵</t>
  </si>
  <si>
    <t>神谷　琴美</t>
  </si>
  <si>
    <t>菊本　聡子</t>
  </si>
  <si>
    <t>塚本　美帆</t>
  </si>
  <si>
    <t>中沢  萌</t>
  </si>
  <si>
    <t>下村  伊代</t>
  </si>
  <si>
    <t>山上  ゆきの</t>
  </si>
  <si>
    <t>内蔵  萌</t>
  </si>
  <si>
    <t>光田  理子</t>
  </si>
  <si>
    <t>信州大</t>
  </si>
  <si>
    <t>小田倉　香織</t>
  </si>
  <si>
    <t>三輪　千晃</t>
  </si>
  <si>
    <t>西村　紗央莉</t>
  </si>
  <si>
    <t>谷口　奈保実</t>
  </si>
  <si>
    <t>林　佳志乃</t>
  </si>
  <si>
    <t>森島　円</t>
  </si>
  <si>
    <t>竪本　優</t>
  </si>
  <si>
    <t>森　小夏</t>
  </si>
  <si>
    <t>山浦　友華</t>
  </si>
  <si>
    <t>山崎　稚奈</t>
  </si>
  <si>
    <t>山根　菜穂</t>
  </si>
  <si>
    <t>高村　杏</t>
  </si>
  <si>
    <t>都留文大</t>
  </si>
  <si>
    <t>菊地　花恵</t>
  </si>
  <si>
    <t>小林　美希</t>
  </si>
  <si>
    <t>新山　早葵</t>
  </si>
  <si>
    <t>安田　千織</t>
  </si>
  <si>
    <t>岡本　麻里</t>
  </si>
  <si>
    <t>油井　絢子</t>
  </si>
  <si>
    <t>東外大</t>
  </si>
  <si>
    <t>柴田　千歳</t>
  </si>
  <si>
    <t>渡邊　望帆</t>
  </si>
  <si>
    <t>本田　理美</t>
  </si>
  <si>
    <t>持田　百絵</t>
  </si>
  <si>
    <t>森田　ゆかり</t>
  </si>
  <si>
    <t>高安　由姫</t>
  </si>
  <si>
    <t>東学大</t>
  </si>
  <si>
    <t>藤本　絢香</t>
  </si>
  <si>
    <t>伊藤　真奈美</t>
  </si>
  <si>
    <t>渡瀬　菜里衣</t>
  </si>
  <si>
    <t>木下　裕美子</t>
  </si>
  <si>
    <t>東工大</t>
  </si>
  <si>
    <t>三富　可織</t>
  </si>
  <si>
    <t>樋口　久子</t>
  </si>
  <si>
    <t>本間　清香</t>
  </si>
  <si>
    <t>秋山　澪</t>
  </si>
  <si>
    <t>渡辺　杏澪</t>
  </si>
  <si>
    <t>嶋野　夏美</t>
  </si>
  <si>
    <t>田山　俊樹</t>
  </si>
  <si>
    <t>岩木　祐太</t>
  </si>
  <si>
    <t>三森　淳博</t>
  </si>
  <si>
    <t>佐藤　貴昭</t>
  </si>
  <si>
    <t>関　亜斗利</t>
  </si>
  <si>
    <t>群大ＯＢ</t>
  </si>
  <si>
    <t>石橋　斐子</t>
  </si>
  <si>
    <t>阿黒　愛</t>
  </si>
  <si>
    <t>鎌田　ゆり葉</t>
  </si>
  <si>
    <t>高久　沙織</t>
  </si>
  <si>
    <t>埼大Ｂ</t>
  </si>
  <si>
    <t>鳥羽　大地</t>
  </si>
  <si>
    <t>清沢　創一</t>
  </si>
  <si>
    <t>大内　穂高</t>
  </si>
  <si>
    <t>村上　格</t>
  </si>
  <si>
    <t>志田　望</t>
  </si>
  <si>
    <t>三上　哲史</t>
  </si>
  <si>
    <t>大内 穂高</t>
  </si>
  <si>
    <t>高安 由姫</t>
  </si>
  <si>
    <t>森田 ゆかり</t>
  </si>
  <si>
    <t>鳥羽 大地</t>
  </si>
  <si>
    <t>前野 希代子</t>
  </si>
  <si>
    <t>持田 百絵</t>
  </si>
  <si>
    <t>OG</t>
  </si>
  <si>
    <t>東学大中長MIX</t>
  </si>
  <si>
    <t>依田 崇弘</t>
  </si>
  <si>
    <t>小林 弘樹</t>
  </si>
  <si>
    <t>葛原 康崇</t>
  </si>
  <si>
    <t>蛭川 裕太</t>
  </si>
  <si>
    <t>チームおじどん</t>
  </si>
  <si>
    <t>広江　早紀</t>
  </si>
  <si>
    <t>野崎　公実子</t>
  </si>
  <si>
    <t>山崎　佐織</t>
  </si>
  <si>
    <t>田島　香織</t>
  </si>
  <si>
    <t>飛び出せタジマデラックス</t>
  </si>
  <si>
    <t>高須賀　眞子</t>
  </si>
  <si>
    <t>谷川　未佳</t>
  </si>
  <si>
    <t>金原　莉沙</t>
  </si>
  <si>
    <t>山崎　芽衣</t>
  </si>
  <si>
    <t>team toukon</t>
  </si>
  <si>
    <t>中西 俊紀</t>
  </si>
  <si>
    <t>柘植 裕貴</t>
  </si>
  <si>
    <t>村上　拓郎</t>
  </si>
  <si>
    <t>岩科 伶</t>
  </si>
  <si>
    <t>TEAM 混成</t>
  </si>
  <si>
    <t>松野　樹</t>
  </si>
  <si>
    <t>隈部　大地</t>
  </si>
  <si>
    <t>菊池　惠和</t>
  </si>
  <si>
    <t>大竹　康仁</t>
  </si>
  <si>
    <t>小林　雅彦</t>
  </si>
  <si>
    <t>米谷　直樹</t>
  </si>
  <si>
    <t>東工大Ｂ</t>
  </si>
  <si>
    <t>氏本　慧</t>
  </si>
  <si>
    <t>山口　健太郎</t>
  </si>
  <si>
    <t>大塚　友絢</t>
  </si>
  <si>
    <t>笠木　浩平</t>
  </si>
  <si>
    <t>永瀬　翔平</t>
  </si>
  <si>
    <t>武石　良平</t>
  </si>
  <si>
    <t>鈴木　絢子</t>
  </si>
  <si>
    <t>鈴木　はるか</t>
  </si>
  <si>
    <t>小高　真依</t>
  </si>
  <si>
    <t>村松純</t>
  </si>
  <si>
    <t>髙木　李佳</t>
  </si>
  <si>
    <t>石井　香織</t>
  </si>
  <si>
    <t>東北大Ｄ</t>
  </si>
  <si>
    <t>福富　一喜</t>
  </si>
  <si>
    <t>澤田　大志</t>
  </si>
  <si>
    <t>福島　健男</t>
  </si>
  <si>
    <t>古川　貴之</t>
  </si>
  <si>
    <t>鈴木　洋輔</t>
  </si>
  <si>
    <t>森田　雄祐</t>
  </si>
  <si>
    <t>大垣　秀介</t>
  </si>
  <si>
    <t>服部　康平</t>
  </si>
  <si>
    <t>澤田ヤング</t>
  </si>
  <si>
    <t>2-1</t>
  </si>
  <si>
    <t>5-1</t>
  </si>
  <si>
    <t>7-1</t>
  </si>
  <si>
    <t>9-1</t>
  </si>
  <si>
    <t>10-1</t>
  </si>
  <si>
    <t>12-1</t>
  </si>
  <si>
    <t>13-1</t>
  </si>
  <si>
    <t>14-1</t>
  </si>
  <si>
    <t>16-1</t>
  </si>
  <si>
    <t>119-1</t>
  </si>
  <si>
    <t>120-1</t>
  </si>
  <si>
    <t>121-1</t>
  </si>
  <si>
    <t>122-1</t>
  </si>
  <si>
    <t>123-1</t>
  </si>
  <si>
    <t>124-1</t>
  </si>
  <si>
    <t>125-1</t>
  </si>
  <si>
    <t>126-1</t>
  </si>
  <si>
    <t>127-1</t>
  </si>
  <si>
    <t>128-1</t>
  </si>
  <si>
    <t>129-1</t>
  </si>
  <si>
    <t>130-1</t>
  </si>
  <si>
    <t>131-1</t>
  </si>
  <si>
    <t>2-2</t>
  </si>
  <si>
    <t>5-2</t>
  </si>
  <si>
    <t>7-2</t>
  </si>
  <si>
    <t>9-2</t>
  </si>
  <si>
    <t>10-2</t>
  </si>
  <si>
    <t>12-2</t>
  </si>
  <si>
    <t>13-2</t>
  </si>
  <si>
    <t>14-2</t>
  </si>
  <si>
    <t>16-2</t>
  </si>
  <si>
    <t>119-2</t>
  </si>
  <si>
    <t>120-2</t>
  </si>
  <si>
    <t>121-2</t>
  </si>
  <si>
    <t>122-2</t>
  </si>
  <si>
    <t>123-2</t>
  </si>
  <si>
    <t>124-2</t>
  </si>
  <si>
    <t>125-2</t>
  </si>
  <si>
    <t>126-2</t>
  </si>
  <si>
    <t>127-2</t>
  </si>
  <si>
    <t>129-2</t>
  </si>
  <si>
    <t>130-2</t>
  </si>
  <si>
    <t>131-2</t>
  </si>
  <si>
    <t>128-2</t>
  </si>
  <si>
    <t>2-3</t>
  </si>
  <si>
    <t>5-3</t>
  </si>
  <si>
    <t>7-3</t>
  </si>
  <si>
    <t>9-3</t>
  </si>
  <si>
    <t>10-3</t>
  </si>
  <si>
    <t>12-3</t>
  </si>
  <si>
    <t>13-3</t>
  </si>
  <si>
    <t>14-3</t>
  </si>
  <si>
    <t>16-3</t>
  </si>
  <si>
    <t>119-3</t>
  </si>
  <si>
    <t>120-3</t>
  </si>
  <si>
    <t>121-3</t>
  </si>
  <si>
    <t>122-3</t>
  </si>
  <si>
    <t>123-3</t>
  </si>
  <si>
    <t>124-3</t>
  </si>
  <si>
    <t>125-3</t>
  </si>
  <si>
    <t>126-3</t>
  </si>
  <si>
    <t>127-3</t>
  </si>
  <si>
    <t>128-3</t>
  </si>
  <si>
    <t>129-3</t>
  </si>
  <si>
    <t>130-3</t>
  </si>
  <si>
    <t>131-3</t>
  </si>
  <si>
    <t>2-4</t>
  </si>
  <si>
    <t>5-4</t>
  </si>
  <si>
    <t>7-4</t>
  </si>
  <si>
    <t>9-4</t>
  </si>
  <si>
    <t>10-4</t>
  </si>
  <si>
    <t>12-4</t>
  </si>
  <si>
    <t>13-4</t>
  </si>
  <si>
    <t>14-4</t>
  </si>
  <si>
    <t>16-4</t>
  </si>
  <si>
    <t>119-4</t>
  </si>
  <si>
    <t>120-4</t>
  </si>
  <si>
    <t>121-4</t>
  </si>
  <si>
    <t>122-4</t>
  </si>
  <si>
    <t>123-4</t>
  </si>
  <si>
    <t>124-4</t>
  </si>
  <si>
    <t>125-4</t>
  </si>
  <si>
    <t>126-4</t>
  </si>
  <si>
    <t>127-4</t>
  </si>
  <si>
    <t>128-4</t>
  </si>
  <si>
    <t>129-4</t>
  </si>
  <si>
    <t>130-4</t>
  </si>
  <si>
    <t>131-4</t>
  </si>
  <si>
    <t>119-2</t>
  </si>
  <si>
    <t>120-1</t>
  </si>
  <si>
    <t>120-2</t>
  </si>
  <si>
    <t>120-3</t>
  </si>
  <si>
    <t>120-4</t>
  </si>
  <si>
    <t>121-2</t>
  </si>
  <si>
    <t>121-3</t>
  </si>
  <si>
    <t>121-4</t>
  </si>
  <si>
    <t>122-2</t>
  </si>
  <si>
    <t>122-3</t>
  </si>
  <si>
    <t>123-2</t>
  </si>
  <si>
    <t>123-3</t>
  </si>
  <si>
    <t>123-4</t>
  </si>
  <si>
    <t>124-2</t>
  </si>
  <si>
    <t>124-3</t>
  </si>
  <si>
    <t>124-4</t>
  </si>
  <si>
    <t>125-2</t>
  </si>
  <si>
    <t>125-3</t>
  </si>
  <si>
    <t>125-4</t>
  </si>
  <si>
    <t>126-2</t>
  </si>
  <si>
    <t>126-3</t>
  </si>
  <si>
    <t>126-4</t>
  </si>
  <si>
    <t>127-2</t>
  </si>
  <si>
    <t>127-4</t>
  </si>
  <si>
    <t>129-2</t>
  </si>
  <si>
    <t>129-3</t>
  </si>
  <si>
    <t>129-4</t>
  </si>
  <si>
    <t>130-2</t>
  </si>
  <si>
    <t>130-3</t>
  </si>
  <si>
    <t>130-4</t>
  </si>
  <si>
    <t>131-2</t>
  </si>
  <si>
    <t>131-3</t>
  </si>
  <si>
    <t>131-4</t>
  </si>
  <si>
    <t>2-4</t>
  </si>
  <si>
    <t>5-2</t>
  </si>
  <si>
    <t>5-1</t>
  </si>
  <si>
    <t>9-3</t>
  </si>
  <si>
    <t>9-2</t>
  </si>
  <si>
    <t>7-1</t>
  </si>
  <si>
    <t>山ノ内　拓実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</si>
</sst>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  <numFmt numFmtId="177" formatCode="h:mm:ss;@"/>
    <numFmt numFmtId="178" formatCode="[&lt;=999]000;[&lt;=9999]000\-00;000\-0000"/>
    <numFmt numFmtId="179" formatCode="0_);[Red]\(0\)"/>
    <numFmt numFmtId="180" formatCode="0.00_ "/>
    <numFmt numFmtId="181" formatCode="yyyy&quot;年&quot;m&quot;月&quot;d&quot;日&quot;"/>
    <numFmt numFmtId="18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12"/>
      <name val="ＭＳ Ｐゴシック"/>
      <family val="3"/>
    </font>
    <font>
      <b/>
      <sz val="12"/>
      <name val="ＭＳ 明朝"/>
      <family val="1"/>
    </font>
    <font>
      <sz val="14"/>
      <name val="ＭＳ ゴシック"/>
      <family val="3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b/>
      <sz val="20"/>
      <name val="ＭＳ 明朝"/>
      <family val="1"/>
    </font>
    <font>
      <sz val="14"/>
      <color indexed="9"/>
      <name val="ＭＳ 明朝"/>
      <family val="1"/>
    </font>
    <font>
      <sz val="14"/>
      <color indexed="45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14" fillId="0" borderId="0">
      <alignment/>
      <protection/>
    </xf>
    <xf numFmtId="0" fontId="53" fillId="32" borderId="0" applyNumberFormat="0" applyBorder="0" applyAlignment="0" applyProtection="0"/>
  </cellStyleXfs>
  <cellXfs count="36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6" fontId="2" fillId="0" borderId="12" xfId="42" applyNumberFormat="1" applyFont="1" applyBorder="1" applyAlignment="1">
      <alignment vertical="center"/>
    </xf>
    <xf numFmtId="46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6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right" vertical="center"/>
    </xf>
    <xf numFmtId="46" fontId="7" fillId="0" borderId="21" xfId="0" applyNumberFormat="1" applyFont="1" applyBorder="1" applyAlignment="1">
      <alignment horizontal="right" vertical="center"/>
    </xf>
    <xf numFmtId="46" fontId="7" fillId="0" borderId="22" xfId="0" applyNumberFormat="1" applyFont="1" applyBorder="1" applyAlignment="1">
      <alignment horizontal="right" vertical="center"/>
    </xf>
    <xf numFmtId="176" fontId="7" fillId="0" borderId="23" xfId="0" applyNumberFormat="1" applyFont="1" applyBorder="1" applyAlignment="1">
      <alignment horizontal="left" vertical="center"/>
    </xf>
    <xf numFmtId="176" fontId="7" fillId="0" borderId="21" xfId="0" applyNumberFormat="1" applyFont="1" applyBorder="1" applyAlignment="1">
      <alignment horizontal="left" vertical="center"/>
    </xf>
    <xf numFmtId="0" fontId="7" fillId="0" borderId="24" xfId="0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right" vertical="center"/>
    </xf>
    <xf numFmtId="46" fontId="2" fillId="34" borderId="12" xfId="42" applyNumberFormat="1" applyFont="1" applyFill="1" applyBorder="1" applyAlignment="1">
      <alignment vertical="center"/>
    </xf>
    <xf numFmtId="46" fontId="2" fillId="34" borderId="12" xfId="0" applyNumberFormat="1" applyFont="1" applyFill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46" fontId="2" fillId="0" borderId="12" xfId="42" applyNumberFormat="1" applyFont="1" applyFill="1" applyBorder="1" applyAlignment="1">
      <alignment vertical="center"/>
    </xf>
    <xf numFmtId="46" fontId="2" fillId="0" borderId="12" xfId="0" applyNumberFormat="1" applyFont="1" applyFill="1" applyBorder="1" applyAlignment="1">
      <alignment vertical="center"/>
    </xf>
    <xf numFmtId="21" fontId="2" fillId="0" borderId="1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6" fontId="7" fillId="0" borderId="21" xfId="0" applyNumberFormat="1" applyFont="1" applyFill="1" applyBorder="1" applyAlignment="1">
      <alignment horizontal="right" vertical="center"/>
    </xf>
    <xf numFmtId="46" fontId="7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6" fontId="7" fillId="0" borderId="22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46" fontId="7" fillId="0" borderId="28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1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distributed" vertical="center"/>
    </xf>
    <xf numFmtId="46" fontId="2" fillId="35" borderId="0" xfId="42" applyNumberFormat="1" applyFont="1" applyFill="1" applyBorder="1" applyAlignment="1">
      <alignment vertical="center"/>
    </xf>
    <xf numFmtId="46" fontId="2" fillId="35" borderId="0" xfId="0" applyNumberFormat="1" applyFont="1" applyFill="1" applyBorder="1" applyAlignment="1">
      <alignment vertical="center"/>
    </xf>
    <xf numFmtId="46" fontId="7" fillId="0" borderId="0" xfId="0" applyNumberFormat="1" applyFont="1" applyFill="1" applyBorder="1" applyAlignment="1">
      <alignment horizontal="center" vertical="center"/>
    </xf>
    <xf numFmtId="46" fontId="7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6" fontId="18" fillId="0" borderId="12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/>
    </xf>
    <xf numFmtId="46" fontId="2" fillId="0" borderId="25" xfId="42" applyNumberFormat="1" applyFont="1" applyFill="1" applyBorder="1" applyAlignment="1">
      <alignment vertical="center"/>
    </xf>
    <xf numFmtId="46" fontId="2" fillId="0" borderId="2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1" fontId="2" fillId="0" borderId="0" xfId="0" applyNumberFormat="1" applyFont="1" applyFill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21" fontId="2" fillId="0" borderId="0" xfId="0" applyNumberFormat="1" applyFont="1" applyAlignment="1">
      <alignment horizontal="center" vertical="center" shrinkToFit="1"/>
    </xf>
    <xf numFmtId="46" fontId="2" fillId="0" borderId="12" xfId="42" applyNumberFormat="1" applyFont="1" applyFill="1" applyBorder="1" applyAlignment="1">
      <alignment vertical="center" shrinkToFit="1"/>
    </xf>
    <xf numFmtId="46" fontId="2" fillId="0" borderId="12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left" vertical="center"/>
    </xf>
    <xf numFmtId="46" fontId="7" fillId="0" borderId="0" xfId="0" applyNumberFormat="1" applyFont="1" applyFill="1" applyBorder="1" applyAlignment="1">
      <alignment horizontal="right" vertical="center"/>
    </xf>
    <xf numFmtId="46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center" vertical="center"/>
    </xf>
    <xf numFmtId="0" fontId="37" fillId="0" borderId="34" xfId="61" applyBorder="1" applyAlignment="1">
      <alignment horizontal="left" vertical="center"/>
      <protection/>
    </xf>
    <xf numFmtId="0" fontId="37" fillId="0" borderId="12" xfId="61" applyBorder="1" applyAlignment="1">
      <alignment horizontal="left" vertical="center"/>
      <protection/>
    </xf>
    <xf numFmtId="0" fontId="37" fillId="0" borderId="35" xfId="61" applyBorder="1" applyAlignment="1">
      <alignment horizontal="left" vertical="center"/>
      <protection/>
    </xf>
    <xf numFmtId="0" fontId="37" fillId="0" borderId="34" xfId="61" applyBorder="1" applyAlignment="1">
      <alignment horizontal="left" vertical="center"/>
      <protection/>
    </xf>
    <xf numFmtId="0" fontId="37" fillId="0" borderId="12" xfId="61" applyBorder="1" applyAlignment="1">
      <alignment horizontal="left" vertical="center"/>
      <protection/>
    </xf>
    <xf numFmtId="0" fontId="37" fillId="0" borderId="35" xfId="61" applyBorder="1" applyAlignment="1">
      <alignment horizontal="left" vertical="center"/>
      <protection/>
    </xf>
    <xf numFmtId="0" fontId="37" fillId="0" borderId="34" xfId="61" applyBorder="1" applyAlignment="1">
      <alignment horizontal="left" vertical="center"/>
      <protection/>
    </xf>
    <xf numFmtId="0" fontId="37" fillId="0" borderId="12" xfId="61" applyBorder="1" applyAlignment="1">
      <alignment horizontal="left" vertical="center"/>
      <protection/>
    </xf>
    <xf numFmtId="0" fontId="37" fillId="0" borderId="35" xfId="61" applyBorder="1" applyAlignment="1">
      <alignment horizontal="left" vertical="center"/>
      <protection/>
    </xf>
    <xf numFmtId="0" fontId="37" fillId="0" borderId="12" xfId="61" applyBorder="1">
      <alignment vertical="center"/>
      <protection/>
    </xf>
    <xf numFmtId="0" fontId="37" fillId="0" borderId="35" xfId="61" applyBorder="1">
      <alignment vertical="center"/>
      <protection/>
    </xf>
    <xf numFmtId="0" fontId="37" fillId="0" borderId="34" xfId="61" applyBorder="1">
      <alignment vertical="center"/>
      <protection/>
    </xf>
    <xf numFmtId="0" fontId="37" fillId="0" borderId="34" xfId="61" applyBorder="1" applyAlignment="1">
      <alignment horizontal="left" vertical="center"/>
      <protection/>
    </xf>
    <xf numFmtId="0" fontId="37" fillId="0" borderId="12" xfId="61" applyBorder="1" applyAlignment="1">
      <alignment horizontal="left" vertical="center"/>
      <protection/>
    </xf>
    <xf numFmtId="0" fontId="37" fillId="0" borderId="35" xfId="61" applyBorder="1" applyAlignment="1">
      <alignment horizontal="left" vertical="center"/>
      <protection/>
    </xf>
    <xf numFmtId="0" fontId="37" fillId="0" borderId="12" xfId="61" applyBorder="1">
      <alignment vertical="center"/>
      <protection/>
    </xf>
    <xf numFmtId="0" fontId="37" fillId="0" borderId="34" xfId="61" applyBorder="1">
      <alignment vertical="center"/>
      <protection/>
    </xf>
    <xf numFmtId="0" fontId="37" fillId="0" borderId="25" xfId="61" applyBorder="1">
      <alignment vertical="center"/>
      <protection/>
    </xf>
    <xf numFmtId="0" fontId="37" fillId="0" borderId="36" xfId="61" applyBorder="1">
      <alignment vertical="center"/>
      <protection/>
    </xf>
    <xf numFmtId="0" fontId="37" fillId="0" borderId="35" xfId="61" applyBorder="1">
      <alignment vertical="center"/>
      <protection/>
    </xf>
    <xf numFmtId="0" fontId="37" fillId="0" borderId="36" xfId="61" applyBorder="1">
      <alignment vertical="center"/>
      <protection/>
    </xf>
    <xf numFmtId="0" fontId="37" fillId="0" borderId="12" xfId="61" applyBorder="1">
      <alignment vertical="center"/>
      <protection/>
    </xf>
    <xf numFmtId="0" fontId="37" fillId="0" borderId="35" xfId="61" applyBorder="1">
      <alignment vertical="center"/>
      <protection/>
    </xf>
    <xf numFmtId="0" fontId="37" fillId="0" borderId="34" xfId="61" applyBorder="1">
      <alignment vertical="center"/>
      <protection/>
    </xf>
    <xf numFmtId="0" fontId="37" fillId="0" borderId="25" xfId="61" applyBorder="1">
      <alignment vertical="center"/>
      <protection/>
    </xf>
    <xf numFmtId="0" fontId="37" fillId="0" borderId="36" xfId="61" applyBorder="1">
      <alignment vertical="center"/>
      <protection/>
    </xf>
    <xf numFmtId="0" fontId="2" fillId="0" borderId="0" xfId="0" applyFont="1" applyBorder="1" applyAlignment="1">
      <alignment horizontal="right" vertical="center"/>
    </xf>
    <xf numFmtId="0" fontId="37" fillId="0" borderId="35" xfId="61" applyBorder="1" applyAlignment="1">
      <alignment horizontal="right" vertical="center"/>
      <protection/>
    </xf>
    <xf numFmtId="0" fontId="37" fillId="0" borderId="12" xfId="61" applyBorder="1">
      <alignment vertical="center"/>
      <protection/>
    </xf>
    <xf numFmtId="0" fontId="37" fillId="0" borderId="35" xfId="61" applyBorder="1">
      <alignment vertical="center"/>
      <protection/>
    </xf>
    <xf numFmtId="0" fontId="37" fillId="0" borderId="34" xfId="61" applyBorder="1">
      <alignment vertical="center"/>
      <protection/>
    </xf>
    <xf numFmtId="0" fontId="37" fillId="0" borderId="25" xfId="61" applyBorder="1">
      <alignment vertical="center"/>
      <protection/>
    </xf>
    <xf numFmtId="0" fontId="37" fillId="0" borderId="36" xfId="61" applyBorder="1">
      <alignment vertical="center"/>
      <protection/>
    </xf>
    <xf numFmtId="0" fontId="37" fillId="0" borderId="12" xfId="61" applyBorder="1">
      <alignment vertical="center"/>
      <protection/>
    </xf>
    <xf numFmtId="0" fontId="37" fillId="0" borderId="35" xfId="61" applyBorder="1">
      <alignment vertical="center"/>
      <protection/>
    </xf>
    <xf numFmtId="0" fontId="37" fillId="0" borderId="34" xfId="61" applyBorder="1">
      <alignment vertical="center"/>
      <protection/>
    </xf>
    <xf numFmtId="0" fontId="37" fillId="0" borderId="25" xfId="61" applyBorder="1">
      <alignment vertical="center"/>
      <protection/>
    </xf>
    <xf numFmtId="0" fontId="37" fillId="0" borderId="36" xfId="61" applyBorder="1">
      <alignment vertical="center"/>
      <protection/>
    </xf>
    <xf numFmtId="0" fontId="37" fillId="0" borderId="12" xfId="61" applyBorder="1">
      <alignment vertical="center"/>
      <protection/>
    </xf>
    <xf numFmtId="0" fontId="37" fillId="0" borderId="35" xfId="61" applyBorder="1">
      <alignment vertical="center"/>
      <protection/>
    </xf>
    <xf numFmtId="0" fontId="37" fillId="0" borderId="34" xfId="61" applyBorder="1">
      <alignment vertical="center"/>
      <protection/>
    </xf>
    <xf numFmtId="0" fontId="37" fillId="0" borderId="25" xfId="61" applyBorder="1">
      <alignment vertical="center"/>
      <protection/>
    </xf>
    <xf numFmtId="0" fontId="37" fillId="0" borderId="36" xfId="61" applyBorder="1">
      <alignment vertical="center"/>
      <protection/>
    </xf>
    <xf numFmtId="0" fontId="37" fillId="0" borderId="12" xfId="61" applyBorder="1">
      <alignment vertical="center"/>
      <protection/>
    </xf>
    <xf numFmtId="0" fontId="37" fillId="0" borderId="35" xfId="61" applyBorder="1">
      <alignment vertical="center"/>
      <protection/>
    </xf>
    <xf numFmtId="0" fontId="37" fillId="0" borderId="34" xfId="61" applyBorder="1">
      <alignment vertical="center"/>
      <protection/>
    </xf>
    <xf numFmtId="0" fontId="37" fillId="0" borderId="34" xfId="61" applyBorder="1" applyAlignment="1">
      <alignment horizontal="right" vertical="center"/>
      <protection/>
    </xf>
    <xf numFmtId="0" fontId="37" fillId="0" borderId="12" xfId="61" applyBorder="1" applyAlignment="1">
      <alignment horizontal="right" vertical="center"/>
      <protection/>
    </xf>
    <xf numFmtId="0" fontId="37" fillId="0" borderId="25" xfId="61" applyBorder="1">
      <alignment vertical="center"/>
      <protection/>
    </xf>
    <xf numFmtId="0" fontId="37" fillId="0" borderId="36" xfId="61" applyBorder="1">
      <alignment vertical="center"/>
      <protection/>
    </xf>
    <xf numFmtId="0" fontId="0" fillId="33" borderId="12" xfId="0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/>
    </xf>
    <xf numFmtId="0" fontId="37" fillId="0" borderId="25" xfId="61" applyBorder="1" applyAlignment="1">
      <alignment horizontal="right" vertical="center"/>
      <protection/>
    </xf>
    <xf numFmtId="0" fontId="37" fillId="0" borderId="36" xfId="61" applyBorder="1" applyAlignment="1">
      <alignment horizontal="right" vertical="center"/>
      <protection/>
    </xf>
    <xf numFmtId="0" fontId="0" fillId="0" borderId="12" xfId="0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14" fillId="33" borderId="12" xfId="62" applyFont="1" applyFill="1" applyBorder="1" applyAlignment="1" applyProtection="1">
      <alignment horizontal="right" vertical="center"/>
      <protection locked="0"/>
    </xf>
    <xf numFmtId="0" fontId="0" fillId="35" borderId="12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36" borderId="12" xfId="0" applyFont="1" applyFill="1" applyBorder="1" applyAlignment="1">
      <alignment horizontal="center" vertical="center"/>
    </xf>
    <xf numFmtId="0" fontId="37" fillId="36" borderId="34" xfId="61" applyFill="1" applyBorder="1" applyAlignment="1">
      <alignment horizontal="left" vertical="center"/>
      <protection/>
    </xf>
    <xf numFmtId="0" fontId="37" fillId="36" borderId="34" xfId="61" applyFill="1" applyBorder="1" applyAlignment="1">
      <alignment horizontal="right" vertical="center"/>
      <protection/>
    </xf>
    <xf numFmtId="0" fontId="2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center" vertical="center"/>
    </xf>
    <xf numFmtId="0" fontId="37" fillId="36" borderId="12" xfId="61" applyFill="1" applyBorder="1" applyAlignment="1">
      <alignment horizontal="left" vertical="center"/>
      <protection/>
    </xf>
    <xf numFmtId="0" fontId="37" fillId="36" borderId="12" xfId="61" applyFill="1" applyBorder="1" applyAlignment="1">
      <alignment horizontal="right" vertical="center"/>
      <protection/>
    </xf>
    <xf numFmtId="0" fontId="37" fillId="36" borderId="35" xfId="61" applyFill="1" applyBorder="1" applyAlignment="1">
      <alignment horizontal="left" vertical="center"/>
      <protection/>
    </xf>
    <xf numFmtId="0" fontId="37" fillId="36" borderId="35" xfId="61" applyFill="1" applyBorder="1" applyAlignment="1">
      <alignment horizontal="right" vertical="center"/>
      <protection/>
    </xf>
    <xf numFmtId="0" fontId="37" fillId="36" borderId="34" xfId="61" applyFill="1" applyBorder="1">
      <alignment vertical="center"/>
      <protection/>
    </xf>
    <xf numFmtId="0" fontId="37" fillId="36" borderId="34" xfId="61" applyFont="1" applyFill="1" applyBorder="1" applyAlignment="1">
      <alignment horizontal="right" vertical="center"/>
      <protection/>
    </xf>
    <xf numFmtId="0" fontId="37" fillId="36" borderId="12" xfId="61" applyFill="1" applyBorder="1">
      <alignment vertical="center"/>
      <protection/>
    </xf>
    <xf numFmtId="0" fontId="37" fillId="36" borderId="12" xfId="61" applyFont="1" applyFill="1" applyBorder="1" applyAlignment="1">
      <alignment horizontal="right" vertical="center"/>
      <protection/>
    </xf>
    <xf numFmtId="0" fontId="37" fillId="36" borderId="36" xfId="61" applyFill="1" applyBorder="1">
      <alignment vertical="center"/>
      <protection/>
    </xf>
    <xf numFmtId="0" fontId="37" fillId="36" borderId="36" xfId="61" applyFill="1" applyBorder="1" applyAlignment="1">
      <alignment horizontal="right" vertical="center"/>
      <protection/>
    </xf>
    <xf numFmtId="0" fontId="37" fillId="36" borderId="35" xfId="61" applyFill="1" applyBorder="1">
      <alignment vertical="center"/>
      <protection/>
    </xf>
    <xf numFmtId="0" fontId="0" fillId="36" borderId="0" xfId="0" applyFill="1" applyBorder="1" applyAlignment="1">
      <alignment vertical="center"/>
    </xf>
    <xf numFmtId="0" fontId="37" fillId="36" borderId="25" xfId="61" applyFill="1" applyBorder="1">
      <alignment vertical="center"/>
      <protection/>
    </xf>
    <xf numFmtId="0" fontId="37" fillId="36" borderId="25" xfId="61" applyFill="1" applyBorder="1" applyAlignment="1">
      <alignment horizontal="right" vertical="center"/>
      <protection/>
    </xf>
    <xf numFmtId="0" fontId="19" fillId="36" borderId="0" xfId="0" applyFont="1" applyFill="1" applyBorder="1" applyAlignment="1">
      <alignment vertical="center"/>
    </xf>
    <xf numFmtId="0" fontId="37" fillId="36" borderId="0" xfId="61" applyFill="1">
      <alignment vertical="center"/>
      <protection/>
    </xf>
    <xf numFmtId="0" fontId="37" fillId="36" borderId="26" xfId="61" applyFill="1" applyBorder="1">
      <alignment vertical="center"/>
      <protection/>
    </xf>
    <xf numFmtId="0" fontId="2" fillId="36" borderId="12" xfId="0" applyFont="1" applyFill="1" applyBorder="1" applyAlignment="1">
      <alignment horizontal="right" vertical="center"/>
    </xf>
    <xf numFmtId="0" fontId="0" fillId="36" borderId="12" xfId="0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46" fontId="7" fillId="0" borderId="28" xfId="0" applyNumberFormat="1" applyFont="1" applyBorder="1" applyAlignment="1">
      <alignment horizontal="righ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46" fontId="7" fillId="0" borderId="3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11" xfId="0" applyNumberFormat="1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35" borderId="12" xfId="0" applyNumberFormat="1" applyFont="1" applyFill="1" applyBorder="1" applyAlignment="1">
      <alignment horizontal="center" vertical="center"/>
    </xf>
    <xf numFmtId="49" fontId="2" fillId="36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0" fillId="36" borderId="12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176" fontId="7" fillId="36" borderId="23" xfId="0" applyNumberFormat="1" applyFont="1" applyFill="1" applyBorder="1" applyAlignment="1">
      <alignment horizontal="left" vertical="center"/>
    </xf>
    <xf numFmtId="0" fontId="4" fillId="36" borderId="0" xfId="0" applyFont="1" applyFill="1" applyAlignment="1">
      <alignment horizontal="center"/>
    </xf>
    <xf numFmtId="0" fontId="7" fillId="36" borderId="20" xfId="0" applyFont="1" applyFill="1" applyBorder="1" applyAlignment="1">
      <alignment horizontal="right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/>
    </xf>
    <xf numFmtId="46" fontId="7" fillId="36" borderId="21" xfId="0" applyNumberFormat="1" applyFont="1" applyFill="1" applyBorder="1" applyAlignment="1">
      <alignment horizontal="right" vertical="center"/>
    </xf>
    <xf numFmtId="0" fontId="7" fillId="36" borderId="14" xfId="0" applyFont="1" applyFill="1" applyBorder="1" applyAlignment="1">
      <alignment horizontal="center" vertical="center"/>
    </xf>
    <xf numFmtId="46" fontId="7" fillId="36" borderId="22" xfId="0" applyNumberFormat="1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6" fillId="36" borderId="30" xfId="0" applyFont="1" applyFill="1" applyBorder="1" applyAlignment="1">
      <alignment horizontal="center" vertical="center"/>
    </xf>
    <xf numFmtId="49" fontId="2" fillId="36" borderId="12" xfId="0" applyNumberFormat="1" applyFont="1" applyFill="1" applyBorder="1" applyAlignment="1">
      <alignment horizontal="right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0" xfId="0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17" fillId="36" borderId="0" xfId="0" applyNumberFormat="1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13" fillId="38" borderId="31" xfId="0" applyFont="1" applyFill="1" applyBorder="1" applyAlignment="1">
      <alignment horizontal="center" vertical="center"/>
    </xf>
    <xf numFmtId="0" fontId="13" fillId="38" borderId="4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31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36" borderId="31" xfId="0" applyFont="1" applyFill="1" applyBorder="1" applyAlignment="1">
      <alignment horizontal="distributed" vertical="center"/>
    </xf>
    <xf numFmtId="0" fontId="6" fillId="36" borderId="46" xfId="0" applyFont="1" applyFill="1" applyBorder="1" applyAlignment="1">
      <alignment horizontal="distributed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 shrinkToFit="1"/>
    </xf>
    <xf numFmtId="0" fontId="6" fillId="0" borderId="46" xfId="0" applyFont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0" fontId="15" fillId="36" borderId="0" xfId="0" applyFont="1" applyFill="1" applyBorder="1" applyAlignment="1">
      <alignment horizontal="center" vertical="center"/>
    </xf>
    <xf numFmtId="0" fontId="7" fillId="36" borderId="54" xfId="0" applyNumberFormat="1" applyFont="1" applyFill="1" applyBorder="1" applyAlignment="1">
      <alignment horizontal="center" vertical="center"/>
    </xf>
    <xf numFmtId="0" fontId="7" fillId="36" borderId="13" xfId="0" applyNumberFormat="1" applyFont="1" applyFill="1" applyBorder="1" applyAlignment="1">
      <alignment horizontal="center" vertical="center"/>
    </xf>
    <xf numFmtId="0" fontId="7" fillId="36" borderId="41" xfId="0" applyNumberFormat="1" applyFont="1" applyFill="1" applyBorder="1" applyAlignment="1">
      <alignment horizontal="center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46" fontId="7" fillId="36" borderId="25" xfId="0" applyNumberFormat="1" applyFont="1" applyFill="1" applyBorder="1" applyAlignment="1">
      <alignment horizontal="center" vertical="center"/>
    </xf>
    <xf numFmtId="46" fontId="7" fillId="36" borderId="5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46" fontId="7" fillId="0" borderId="57" xfId="0" applyNumberFormat="1" applyFont="1" applyFill="1" applyBorder="1" applyAlignment="1">
      <alignment horizontal="center" vertical="center"/>
    </xf>
    <xf numFmtId="46" fontId="7" fillId="0" borderId="13" xfId="0" applyNumberFormat="1" applyFont="1" applyFill="1" applyBorder="1" applyAlignment="1">
      <alignment horizontal="center" vertical="center"/>
    </xf>
    <xf numFmtId="46" fontId="7" fillId="0" borderId="41" xfId="0" applyNumberFormat="1" applyFont="1" applyFill="1" applyBorder="1" applyAlignment="1">
      <alignment horizontal="center" vertical="center"/>
    </xf>
    <xf numFmtId="46" fontId="7" fillId="36" borderId="34" xfId="0" applyNumberFormat="1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/>
    </xf>
    <xf numFmtId="0" fontId="7" fillId="0" borderId="3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5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distributed" vertical="center"/>
    </xf>
    <xf numFmtId="0" fontId="6" fillId="0" borderId="63" xfId="0" applyFont="1" applyBorder="1" applyAlignment="1">
      <alignment horizontal="distributed" vertical="center"/>
    </xf>
    <xf numFmtId="0" fontId="6" fillId="0" borderId="6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36" borderId="64" xfId="0" applyFont="1" applyFill="1" applyBorder="1" applyAlignment="1">
      <alignment horizontal="distributed" vertical="center"/>
    </xf>
    <xf numFmtId="0" fontId="6" fillId="36" borderId="23" xfId="0" applyFont="1" applyFill="1" applyBorder="1" applyAlignment="1">
      <alignment horizontal="distributed" vertical="center"/>
    </xf>
    <xf numFmtId="0" fontId="6" fillId="36" borderId="18" xfId="0" applyFont="1" applyFill="1" applyBorder="1" applyAlignment="1">
      <alignment horizontal="distributed" vertical="center"/>
    </xf>
    <xf numFmtId="0" fontId="6" fillId="36" borderId="21" xfId="0" applyFont="1" applyFill="1" applyBorder="1" applyAlignment="1">
      <alignment horizontal="distributed" vertical="center"/>
    </xf>
    <xf numFmtId="0" fontId="6" fillId="36" borderId="65" xfId="0" applyFont="1" applyFill="1" applyBorder="1" applyAlignment="1">
      <alignment horizontal="distributed" vertical="center"/>
    </xf>
    <xf numFmtId="0" fontId="6" fillId="36" borderId="22" xfId="0" applyFont="1" applyFill="1" applyBorder="1" applyAlignment="1">
      <alignment horizontal="distributed" vertical="center"/>
    </xf>
    <xf numFmtId="0" fontId="6" fillId="0" borderId="60" xfId="0" applyFont="1" applyFill="1" applyBorder="1" applyAlignment="1">
      <alignment horizontal="distributed" vertical="center"/>
    </xf>
    <xf numFmtId="0" fontId="6" fillId="0" borderId="61" xfId="0" applyFont="1" applyFill="1" applyBorder="1" applyAlignment="1">
      <alignment horizontal="distributed" vertical="center"/>
    </xf>
    <xf numFmtId="0" fontId="6" fillId="0" borderId="53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65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36" borderId="60" xfId="0" applyFont="1" applyFill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6" fillId="0" borderId="55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39" borderId="12" xfId="0" applyFont="1" applyFill="1" applyBorder="1" applyAlignment="1">
      <alignment horizontal="center" vertical="center"/>
    </xf>
    <xf numFmtId="49" fontId="2" fillId="39" borderId="12" xfId="0" applyNumberFormat="1" applyFont="1" applyFill="1" applyBorder="1" applyAlignment="1">
      <alignment horizontal="right" vertical="center"/>
    </xf>
    <xf numFmtId="0" fontId="2" fillId="39" borderId="12" xfId="0" applyFont="1" applyFill="1" applyBorder="1" applyAlignment="1">
      <alignment horizontal="distributed" vertical="center"/>
    </xf>
    <xf numFmtId="46" fontId="2" fillId="39" borderId="12" xfId="42" applyNumberFormat="1" applyFont="1" applyFill="1" applyBorder="1" applyAlignment="1">
      <alignment vertical="center"/>
    </xf>
    <xf numFmtId="21" fontId="2" fillId="39" borderId="12" xfId="0" applyNumberFormat="1" applyFont="1" applyFill="1" applyBorder="1" applyAlignment="1">
      <alignment vertical="center"/>
    </xf>
    <xf numFmtId="46" fontId="2" fillId="39" borderId="12" xfId="0" applyNumberFormat="1" applyFont="1" applyFill="1" applyBorder="1" applyAlignment="1">
      <alignment vertical="center"/>
    </xf>
    <xf numFmtId="0" fontId="2" fillId="39" borderId="31" xfId="0" applyFont="1" applyFill="1" applyBorder="1" applyAlignment="1">
      <alignment horizontal="center" vertical="center"/>
    </xf>
    <xf numFmtId="0" fontId="2" fillId="39" borderId="0" xfId="0" applyFont="1" applyFill="1" applyAlignment="1">
      <alignment vertical="center"/>
    </xf>
    <xf numFmtId="21" fontId="2" fillId="39" borderId="0" xfId="0" applyNumberFormat="1" applyFont="1" applyFill="1" applyAlignment="1">
      <alignment vertical="center"/>
    </xf>
    <xf numFmtId="177" fontId="2" fillId="39" borderId="12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会員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Local%20Settings\Temporary%20Internet%20Files\Content.IE5\6B83TA76\&#26481;&#20140;&#24037;&#26989;&#22823;&#233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個人（男子）"/>
      <sheetName val="団体（男子）"/>
      <sheetName val="個人（女子）"/>
      <sheetName val="団体（女子）"/>
    </sheetNames>
    <sheetDataSet>
      <sheetData sheetId="0"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86"/>
  <sheetViews>
    <sheetView zoomScale="78" zoomScaleNormal="78" zoomScalePageLayoutView="0" workbookViewId="0" topLeftCell="A117">
      <selection activeCell="B128" sqref="B128"/>
    </sheetView>
  </sheetViews>
  <sheetFormatPr defaultColWidth="9.00390625" defaultRowHeight="13.5"/>
  <cols>
    <col min="1" max="1" width="7.125" style="9" customWidth="1"/>
    <col min="2" max="2" width="13.625" style="9" customWidth="1"/>
    <col min="3" max="3" width="13.625" style="148" customWidth="1"/>
    <col min="4" max="4" width="15.125" style="9" customWidth="1"/>
    <col min="5" max="16384" width="9.00390625" style="1" customWidth="1"/>
  </cols>
  <sheetData>
    <row r="1" spans="1:2" ht="43.5" customHeight="1">
      <c r="A1" s="264" t="s">
        <v>32</v>
      </c>
      <c r="B1" s="265"/>
    </row>
    <row r="2" spans="1:4" ht="21" customHeight="1">
      <c r="A2" s="223" t="s">
        <v>230</v>
      </c>
      <c r="B2" s="122" t="s">
        <v>55</v>
      </c>
      <c r="C2" s="168">
        <v>4</v>
      </c>
      <c r="D2" s="39" t="s">
        <v>61</v>
      </c>
    </row>
    <row r="3" spans="1:4" ht="21" customHeight="1">
      <c r="A3" s="223" t="s">
        <v>208</v>
      </c>
      <c r="B3" s="123" t="s">
        <v>56</v>
      </c>
      <c r="C3" s="169">
        <v>3</v>
      </c>
      <c r="D3" s="39" t="s">
        <v>61</v>
      </c>
    </row>
    <row r="4" spans="1:4" ht="21" customHeight="1">
      <c r="A4" s="223"/>
      <c r="B4" s="123" t="s">
        <v>57</v>
      </c>
      <c r="C4" s="169">
        <v>3</v>
      </c>
      <c r="D4" s="39" t="s">
        <v>61</v>
      </c>
    </row>
    <row r="5" spans="1:4" ht="21" customHeight="1">
      <c r="A5" s="223" t="s">
        <v>186</v>
      </c>
      <c r="B5" s="123" t="s">
        <v>58</v>
      </c>
      <c r="C5" s="169">
        <v>1</v>
      </c>
      <c r="D5" s="39" t="s">
        <v>61</v>
      </c>
    </row>
    <row r="6" spans="1:4" ht="21" customHeight="1">
      <c r="A6" s="223" t="s">
        <v>307</v>
      </c>
      <c r="B6" s="123" t="s">
        <v>59</v>
      </c>
      <c r="C6" s="169">
        <v>1</v>
      </c>
      <c r="D6" s="39" t="s">
        <v>61</v>
      </c>
    </row>
    <row r="7" spans="1:7" ht="21" customHeight="1" thickBot="1">
      <c r="A7" s="223"/>
      <c r="B7" s="124" t="s">
        <v>60</v>
      </c>
      <c r="C7" s="149">
        <v>1</v>
      </c>
      <c r="D7" s="39" t="s">
        <v>61</v>
      </c>
      <c r="G7" s="71"/>
    </row>
    <row r="8" spans="1:7" s="186" customFormat="1" ht="21" customHeight="1">
      <c r="A8" s="224"/>
      <c r="B8" s="184" t="s">
        <v>62</v>
      </c>
      <c r="C8" s="185">
        <v>1</v>
      </c>
      <c r="D8" s="183" t="s">
        <v>35</v>
      </c>
      <c r="G8" s="187"/>
    </row>
    <row r="9" spans="1:7" s="186" customFormat="1" ht="21" customHeight="1">
      <c r="A9" s="224" t="s">
        <v>253</v>
      </c>
      <c r="B9" s="188" t="s">
        <v>63</v>
      </c>
      <c r="C9" s="189">
        <v>2</v>
      </c>
      <c r="D9" s="183" t="s">
        <v>35</v>
      </c>
      <c r="G9" s="187"/>
    </row>
    <row r="10" spans="1:7" s="186" customFormat="1" ht="21" customHeight="1">
      <c r="A10" s="224"/>
      <c r="B10" s="188" t="s">
        <v>64</v>
      </c>
      <c r="C10" s="189">
        <v>2</v>
      </c>
      <c r="D10" s="183" t="s">
        <v>35</v>
      </c>
      <c r="G10" s="187"/>
    </row>
    <row r="11" spans="1:7" s="186" customFormat="1" ht="21" customHeight="1">
      <c r="A11" s="224" t="s">
        <v>308</v>
      </c>
      <c r="B11" s="188" t="s">
        <v>65</v>
      </c>
      <c r="C11" s="189">
        <v>1</v>
      </c>
      <c r="D11" s="183" t="s">
        <v>35</v>
      </c>
      <c r="G11" s="187"/>
    </row>
    <row r="12" spans="1:7" s="186" customFormat="1" ht="21" customHeight="1">
      <c r="A12" s="224" t="s">
        <v>231</v>
      </c>
      <c r="B12" s="188" t="s">
        <v>66</v>
      </c>
      <c r="C12" s="189">
        <v>1</v>
      </c>
      <c r="D12" s="183" t="s">
        <v>35</v>
      </c>
      <c r="G12" s="187"/>
    </row>
    <row r="13" spans="1:4" s="186" customFormat="1" ht="21" customHeight="1" thickBot="1">
      <c r="A13" s="224" t="s">
        <v>309</v>
      </c>
      <c r="B13" s="190" t="s">
        <v>67</v>
      </c>
      <c r="C13" s="191">
        <v>1</v>
      </c>
      <c r="D13" s="183" t="s">
        <v>35</v>
      </c>
    </row>
    <row r="14" spans="1:4" ht="21" customHeight="1">
      <c r="A14" s="223" t="s">
        <v>312</v>
      </c>
      <c r="B14" s="125" t="s">
        <v>68</v>
      </c>
      <c r="C14" s="168">
        <v>2</v>
      </c>
      <c r="D14" s="39" t="s">
        <v>73</v>
      </c>
    </row>
    <row r="15" spans="1:4" ht="21" customHeight="1">
      <c r="A15" s="223" t="s">
        <v>210</v>
      </c>
      <c r="B15" s="126" t="s">
        <v>69</v>
      </c>
      <c r="C15" s="169">
        <v>2</v>
      </c>
      <c r="D15" s="39" t="s">
        <v>73</v>
      </c>
    </row>
    <row r="16" spans="1:4" ht="21" customHeight="1">
      <c r="A16" s="223" t="s">
        <v>232</v>
      </c>
      <c r="B16" s="126" t="s">
        <v>70</v>
      </c>
      <c r="C16" s="169">
        <v>3</v>
      </c>
      <c r="D16" s="39" t="s">
        <v>73</v>
      </c>
    </row>
    <row r="17" spans="1:4" ht="21" customHeight="1">
      <c r="A17" s="223" t="s">
        <v>254</v>
      </c>
      <c r="B17" s="126" t="s">
        <v>71</v>
      </c>
      <c r="C17" s="169">
        <v>2</v>
      </c>
      <c r="D17" s="39" t="s">
        <v>73</v>
      </c>
    </row>
    <row r="18" spans="1:4" ht="21" customHeight="1">
      <c r="A18" s="223"/>
      <c r="B18" s="126" t="s">
        <v>72</v>
      </c>
      <c r="C18" s="169">
        <v>3</v>
      </c>
      <c r="D18" s="39" t="s">
        <v>73</v>
      </c>
    </row>
    <row r="19" spans="1:4" ht="21" customHeight="1" thickBot="1">
      <c r="A19" s="223"/>
      <c r="B19" s="127"/>
      <c r="C19" s="149"/>
      <c r="D19" s="39" t="s">
        <v>73</v>
      </c>
    </row>
    <row r="20" spans="1:4" s="186" customFormat="1" ht="19.5" customHeight="1">
      <c r="A20" s="224" t="s">
        <v>255</v>
      </c>
      <c r="B20" s="184" t="s">
        <v>74</v>
      </c>
      <c r="C20" s="185">
        <v>4</v>
      </c>
      <c r="D20" s="183" t="s">
        <v>36</v>
      </c>
    </row>
    <row r="21" spans="1:4" s="186" customFormat="1" ht="21" customHeight="1">
      <c r="A21" s="224" t="s">
        <v>310</v>
      </c>
      <c r="B21" s="188" t="s">
        <v>75</v>
      </c>
      <c r="C21" s="189">
        <v>4</v>
      </c>
      <c r="D21" s="183" t="s">
        <v>36</v>
      </c>
    </row>
    <row r="22" spans="1:4" s="186" customFormat="1" ht="21" customHeight="1">
      <c r="A22" s="224"/>
      <c r="B22" s="188" t="s">
        <v>76</v>
      </c>
      <c r="C22" s="189">
        <v>3</v>
      </c>
      <c r="D22" s="183" t="s">
        <v>36</v>
      </c>
    </row>
    <row r="23" spans="1:4" s="186" customFormat="1" ht="21" customHeight="1">
      <c r="A23" s="224"/>
      <c r="B23" s="188" t="s">
        <v>77</v>
      </c>
      <c r="C23" s="189">
        <v>2</v>
      </c>
      <c r="D23" s="183" t="s">
        <v>36</v>
      </c>
    </row>
    <row r="24" spans="1:4" s="186" customFormat="1" ht="21" customHeight="1">
      <c r="A24" s="224" t="s">
        <v>189</v>
      </c>
      <c r="B24" s="188" t="s">
        <v>78</v>
      </c>
      <c r="C24" s="189">
        <v>2</v>
      </c>
      <c r="D24" s="183" t="s">
        <v>36</v>
      </c>
    </row>
    <row r="25" spans="1:4" s="186" customFormat="1" ht="21" customHeight="1" thickBot="1">
      <c r="A25" s="224" t="s">
        <v>311</v>
      </c>
      <c r="B25" s="190" t="s">
        <v>79</v>
      </c>
      <c r="C25" s="191">
        <v>1</v>
      </c>
      <c r="D25" s="183" t="s">
        <v>36</v>
      </c>
    </row>
    <row r="26" spans="1:4" s="81" customFormat="1" ht="21" customHeight="1">
      <c r="A26" s="223" t="s">
        <v>212</v>
      </c>
      <c r="B26" s="128" t="s">
        <v>80</v>
      </c>
      <c r="C26" s="168">
        <v>3</v>
      </c>
      <c r="D26" s="42" t="s">
        <v>86</v>
      </c>
    </row>
    <row r="27" spans="1:4" s="81" customFormat="1" ht="21" customHeight="1">
      <c r="A27" s="223" t="s">
        <v>234</v>
      </c>
      <c r="B27" s="129" t="s">
        <v>81</v>
      </c>
      <c r="C27" s="169">
        <v>3</v>
      </c>
      <c r="D27" s="42" t="s">
        <v>86</v>
      </c>
    </row>
    <row r="28" spans="1:4" s="81" customFormat="1" ht="21" customHeight="1">
      <c r="A28" s="223" t="s">
        <v>256</v>
      </c>
      <c r="B28" s="129" t="s">
        <v>82</v>
      </c>
      <c r="C28" s="169">
        <v>2</v>
      </c>
      <c r="D28" s="42" t="s">
        <v>86</v>
      </c>
    </row>
    <row r="29" spans="1:4" s="81" customFormat="1" ht="21" customHeight="1">
      <c r="A29" s="223"/>
      <c r="B29" s="129" t="s">
        <v>83</v>
      </c>
      <c r="C29" s="169">
        <v>2</v>
      </c>
      <c r="D29" s="42" t="s">
        <v>86</v>
      </c>
    </row>
    <row r="30" spans="1:4" s="81" customFormat="1" ht="21" customHeight="1">
      <c r="A30" s="223"/>
      <c r="B30" s="129" t="s">
        <v>84</v>
      </c>
      <c r="C30" s="169">
        <v>2</v>
      </c>
      <c r="D30" s="42" t="s">
        <v>86</v>
      </c>
    </row>
    <row r="31" spans="1:4" s="81" customFormat="1" ht="21" customHeight="1" thickBot="1">
      <c r="A31" s="223" t="s">
        <v>190</v>
      </c>
      <c r="B31" s="130" t="s">
        <v>85</v>
      </c>
      <c r="C31" s="149">
        <v>1</v>
      </c>
      <c r="D31" s="42" t="s">
        <v>86</v>
      </c>
    </row>
    <row r="32" spans="1:4" s="186" customFormat="1" ht="21" customHeight="1">
      <c r="A32" s="224"/>
      <c r="B32" s="184" t="s">
        <v>87</v>
      </c>
      <c r="C32" s="185">
        <v>3</v>
      </c>
      <c r="D32" s="183" t="s">
        <v>93</v>
      </c>
    </row>
    <row r="33" spans="1:4" s="186" customFormat="1" ht="21" customHeight="1">
      <c r="A33" s="224" t="s">
        <v>191</v>
      </c>
      <c r="B33" s="188" t="s">
        <v>88</v>
      </c>
      <c r="C33" s="189">
        <v>3</v>
      </c>
      <c r="D33" s="183" t="s">
        <v>93</v>
      </c>
    </row>
    <row r="34" spans="1:4" s="186" customFormat="1" ht="21" customHeight="1">
      <c r="A34" s="224" t="s">
        <v>257</v>
      </c>
      <c r="B34" s="188" t="s">
        <v>89</v>
      </c>
      <c r="C34" s="189">
        <v>2</v>
      </c>
      <c r="D34" s="183" t="s">
        <v>93</v>
      </c>
    </row>
    <row r="35" spans="1:4" s="186" customFormat="1" ht="21" customHeight="1">
      <c r="A35" s="224" t="s">
        <v>235</v>
      </c>
      <c r="B35" s="188" t="s">
        <v>90</v>
      </c>
      <c r="C35" s="189">
        <v>1</v>
      </c>
      <c r="D35" s="183" t="s">
        <v>93</v>
      </c>
    </row>
    <row r="36" spans="1:4" s="186" customFormat="1" ht="21" customHeight="1">
      <c r="A36" s="224" t="s">
        <v>213</v>
      </c>
      <c r="B36" s="188" t="s">
        <v>91</v>
      </c>
      <c r="C36" s="189">
        <v>1</v>
      </c>
      <c r="D36" s="183" t="s">
        <v>93</v>
      </c>
    </row>
    <row r="37" spans="1:4" s="186" customFormat="1" ht="21" customHeight="1" thickBot="1">
      <c r="A37" s="224"/>
      <c r="B37" s="190" t="s">
        <v>92</v>
      </c>
      <c r="C37" s="191">
        <v>2</v>
      </c>
      <c r="D37" s="183" t="s">
        <v>93</v>
      </c>
    </row>
    <row r="38" spans="1:4" ht="21" customHeight="1">
      <c r="A38" s="223" t="s">
        <v>192</v>
      </c>
      <c r="B38" s="133" t="s">
        <v>94</v>
      </c>
      <c r="C38" s="168">
        <v>2</v>
      </c>
      <c r="D38" s="39" t="s">
        <v>100</v>
      </c>
    </row>
    <row r="39" spans="1:4" ht="21" customHeight="1">
      <c r="A39" s="223" t="s">
        <v>236</v>
      </c>
      <c r="B39" s="131" t="s">
        <v>95</v>
      </c>
      <c r="C39" s="169">
        <v>2</v>
      </c>
      <c r="D39" s="39" t="s">
        <v>100</v>
      </c>
    </row>
    <row r="40" spans="1:4" ht="21" customHeight="1">
      <c r="A40" s="223" t="s">
        <v>258</v>
      </c>
      <c r="B40" s="131" t="s">
        <v>96</v>
      </c>
      <c r="C40" s="169">
        <v>1</v>
      </c>
      <c r="D40" s="39" t="s">
        <v>100</v>
      </c>
    </row>
    <row r="41" spans="1:4" ht="21" customHeight="1">
      <c r="A41" s="223" t="s">
        <v>214</v>
      </c>
      <c r="B41" s="131" t="s">
        <v>97</v>
      </c>
      <c r="C41" s="169">
        <v>1</v>
      </c>
      <c r="D41" s="39" t="s">
        <v>100</v>
      </c>
    </row>
    <row r="42" spans="1:4" ht="21" customHeight="1">
      <c r="A42" s="223"/>
      <c r="B42" s="131" t="s">
        <v>98</v>
      </c>
      <c r="C42" s="169">
        <v>3</v>
      </c>
      <c r="D42" s="39" t="s">
        <v>100</v>
      </c>
    </row>
    <row r="43" spans="1:4" ht="21" customHeight="1" thickBot="1">
      <c r="A43" s="223"/>
      <c r="B43" s="132" t="s">
        <v>99</v>
      </c>
      <c r="C43" s="149">
        <v>1</v>
      </c>
      <c r="D43" s="39" t="s">
        <v>100</v>
      </c>
    </row>
    <row r="44" spans="1:4" s="186" customFormat="1" ht="21" customHeight="1">
      <c r="A44" s="224" t="s">
        <v>193</v>
      </c>
      <c r="B44" s="184" t="s">
        <v>101</v>
      </c>
      <c r="C44" s="185">
        <v>1</v>
      </c>
      <c r="D44" s="183" t="s">
        <v>105</v>
      </c>
    </row>
    <row r="45" spans="1:4" s="186" customFormat="1" ht="21" customHeight="1">
      <c r="A45" s="224" t="s">
        <v>259</v>
      </c>
      <c r="B45" s="188" t="s">
        <v>102</v>
      </c>
      <c r="C45" s="189">
        <v>1</v>
      </c>
      <c r="D45" s="183" t="s">
        <v>105</v>
      </c>
    </row>
    <row r="46" spans="1:4" s="186" customFormat="1" ht="21" customHeight="1">
      <c r="A46" s="224" t="s">
        <v>215</v>
      </c>
      <c r="B46" s="188" t="s">
        <v>103</v>
      </c>
      <c r="C46" s="189">
        <v>3</v>
      </c>
      <c r="D46" s="183" t="s">
        <v>105</v>
      </c>
    </row>
    <row r="47" spans="1:4" s="186" customFormat="1" ht="21" customHeight="1">
      <c r="A47" s="224" t="s">
        <v>237</v>
      </c>
      <c r="B47" s="188" t="s">
        <v>104</v>
      </c>
      <c r="C47" s="189">
        <v>4</v>
      </c>
      <c r="D47" s="183" t="s">
        <v>105</v>
      </c>
    </row>
    <row r="48" spans="1:4" s="186" customFormat="1" ht="21" customHeight="1">
      <c r="A48" s="224"/>
      <c r="B48" s="188"/>
      <c r="C48" s="189"/>
      <c r="D48" s="183" t="s">
        <v>105</v>
      </c>
    </row>
    <row r="49" spans="1:4" s="186" customFormat="1" ht="21" customHeight="1" thickBot="1">
      <c r="A49" s="224"/>
      <c r="B49" s="190"/>
      <c r="C49" s="191"/>
      <c r="D49" s="183" t="s">
        <v>105</v>
      </c>
    </row>
    <row r="50" spans="1:4" ht="21" customHeight="1">
      <c r="A50" s="223" t="s">
        <v>216</v>
      </c>
      <c r="B50" s="134" t="s">
        <v>106</v>
      </c>
      <c r="C50" s="168">
        <v>1</v>
      </c>
      <c r="D50" s="39" t="s">
        <v>43</v>
      </c>
    </row>
    <row r="51" spans="1:4" ht="21" customHeight="1">
      <c r="A51" s="223" t="s">
        <v>194</v>
      </c>
      <c r="B51" s="135" t="s">
        <v>107</v>
      </c>
      <c r="C51" s="169">
        <v>1</v>
      </c>
      <c r="D51" s="39" t="s">
        <v>43</v>
      </c>
    </row>
    <row r="52" spans="1:4" ht="21" customHeight="1">
      <c r="A52" s="223" t="s">
        <v>238</v>
      </c>
      <c r="B52" s="135" t="s">
        <v>108</v>
      </c>
      <c r="C52" s="169">
        <v>1</v>
      </c>
      <c r="D52" s="39" t="s">
        <v>43</v>
      </c>
    </row>
    <row r="53" spans="1:4" ht="21" customHeight="1">
      <c r="A53" s="223"/>
      <c r="B53" s="135" t="s">
        <v>109</v>
      </c>
      <c r="C53" s="169">
        <v>3</v>
      </c>
      <c r="D53" s="39" t="s">
        <v>43</v>
      </c>
    </row>
    <row r="54" spans="1:4" ht="21" customHeight="1">
      <c r="A54" s="223" t="s">
        <v>260</v>
      </c>
      <c r="B54" s="135" t="s">
        <v>110</v>
      </c>
      <c r="C54" s="169">
        <v>3</v>
      </c>
      <c r="D54" s="39" t="s">
        <v>43</v>
      </c>
    </row>
    <row r="55" spans="1:4" ht="21" customHeight="1" thickBot="1">
      <c r="A55" s="223"/>
      <c r="B55" s="136" t="s">
        <v>111</v>
      </c>
      <c r="C55" s="149">
        <v>3</v>
      </c>
      <c r="D55" s="39" t="s">
        <v>43</v>
      </c>
    </row>
    <row r="56" spans="1:4" s="75" customFormat="1" ht="21" customHeight="1">
      <c r="A56" s="225"/>
      <c r="B56" s="76"/>
      <c r="C56" s="172"/>
      <c r="D56" s="8"/>
    </row>
    <row r="57" spans="1:4" s="75" customFormat="1" ht="21" customHeight="1">
      <c r="A57" s="225"/>
      <c r="B57" s="76"/>
      <c r="C57" s="172"/>
      <c r="D57" s="8"/>
    </row>
    <row r="58" spans="1:4" s="75" customFormat="1" ht="21" customHeight="1">
      <c r="A58" s="225"/>
      <c r="B58" s="76"/>
      <c r="C58" s="172"/>
      <c r="D58" s="8"/>
    </row>
    <row r="59" spans="1:4" s="75" customFormat="1" ht="21" customHeight="1">
      <c r="A59" s="225"/>
      <c r="B59" s="76"/>
      <c r="C59" s="172"/>
      <c r="D59" s="8"/>
    </row>
    <row r="60" spans="1:4" s="75" customFormat="1" ht="21" customHeight="1">
      <c r="A60" s="225"/>
      <c r="B60" s="77"/>
      <c r="C60" s="173"/>
      <c r="D60" s="8"/>
    </row>
    <row r="61" spans="1:4" s="75" customFormat="1" ht="21" customHeight="1">
      <c r="A61" s="225"/>
      <c r="B61" s="78"/>
      <c r="C61" s="174"/>
      <c r="D61" s="8"/>
    </row>
    <row r="62" spans="1:4" ht="21" customHeight="1">
      <c r="A62" s="226"/>
      <c r="B62" s="10"/>
      <c r="C62" s="15"/>
      <c r="D62" s="10"/>
    </row>
    <row r="63" spans="1:4" ht="21" customHeight="1">
      <c r="A63" s="226"/>
      <c r="B63" s="10"/>
      <c r="C63" s="15"/>
      <c r="D63" s="10"/>
    </row>
    <row r="64" spans="1:4" ht="21" customHeight="1">
      <c r="A64" s="226"/>
      <c r="B64" s="10"/>
      <c r="C64" s="15"/>
      <c r="D64" s="10"/>
    </row>
    <row r="65" spans="1:4" ht="21" customHeight="1">
      <c r="A65" s="226"/>
      <c r="B65" s="10"/>
      <c r="C65" s="15"/>
      <c r="D65" s="10"/>
    </row>
    <row r="66" spans="1:4" ht="21" customHeight="1">
      <c r="A66" s="226"/>
      <c r="B66" s="10"/>
      <c r="C66" s="15"/>
      <c r="D66" s="10"/>
    </row>
    <row r="67" spans="1:4" ht="21" customHeight="1">
      <c r="A67" s="226"/>
      <c r="B67" s="10"/>
      <c r="C67" s="15"/>
      <c r="D67" s="10"/>
    </row>
    <row r="68" spans="1:4" s="75" customFormat="1" ht="21" customHeight="1">
      <c r="A68" s="227"/>
      <c r="B68" s="8"/>
      <c r="C68" s="175"/>
      <c r="D68" s="8"/>
    </row>
    <row r="69" spans="1:4" s="75" customFormat="1" ht="21" customHeight="1">
      <c r="A69" s="227"/>
      <c r="B69" s="8"/>
      <c r="C69" s="175"/>
      <c r="D69" s="8"/>
    </row>
    <row r="70" spans="1:4" s="75" customFormat="1" ht="21" customHeight="1">
      <c r="A70" s="227"/>
      <c r="B70" s="8"/>
      <c r="C70" s="175"/>
      <c r="D70" s="8"/>
    </row>
    <row r="71" spans="2:4" s="75" customFormat="1" ht="21" customHeight="1">
      <c r="B71" s="8"/>
      <c r="C71" s="175"/>
      <c r="D71" s="8"/>
    </row>
    <row r="72" spans="2:4" s="75" customFormat="1" ht="21" customHeight="1">
      <c r="B72" s="8"/>
      <c r="C72" s="175"/>
      <c r="D72" s="8"/>
    </row>
    <row r="73" spans="2:4" s="75" customFormat="1" ht="21" customHeight="1">
      <c r="B73" s="8"/>
      <c r="C73" s="175"/>
      <c r="D73" s="8"/>
    </row>
    <row r="74" spans="1:4" ht="14.25" customHeight="1">
      <c r="A74" s="73"/>
      <c r="B74" s="10"/>
      <c r="C74" s="15"/>
      <c r="D74" s="10"/>
    </row>
    <row r="75" spans="1:4" ht="14.25" customHeight="1">
      <c r="A75" s="73"/>
      <c r="B75" s="10"/>
      <c r="C75" s="15"/>
      <c r="D75" s="10"/>
    </row>
    <row r="76" spans="1:4" ht="14.25" customHeight="1">
      <c r="A76" s="73"/>
      <c r="B76" s="10"/>
      <c r="C76" s="15"/>
      <c r="D76" s="10"/>
    </row>
    <row r="77" spans="1:4" ht="43.5" customHeight="1">
      <c r="A77" s="266" t="s">
        <v>33</v>
      </c>
      <c r="B77" s="267"/>
      <c r="C77" s="15"/>
      <c r="D77" s="10"/>
    </row>
    <row r="78" spans="1:4" ht="21" customHeight="1">
      <c r="A78" s="42" t="s">
        <v>195</v>
      </c>
      <c r="B78" s="138" t="s">
        <v>112</v>
      </c>
      <c r="C78" s="168">
        <v>4</v>
      </c>
      <c r="D78" s="39" t="s">
        <v>117</v>
      </c>
    </row>
    <row r="79" spans="1:4" ht="21" customHeight="1">
      <c r="A79" s="42" t="s">
        <v>274</v>
      </c>
      <c r="B79" s="137" t="s">
        <v>113</v>
      </c>
      <c r="C79" s="169" t="s">
        <v>37</v>
      </c>
      <c r="D79" s="39" t="s">
        <v>117</v>
      </c>
    </row>
    <row r="80" spans="1:4" ht="21" customHeight="1">
      <c r="A80" s="42"/>
      <c r="B80" s="137" t="s">
        <v>114</v>
      </c>
      <c r="C80" s="169">
        <v>3</v>
      </c>
      <c r="D80" s="39" t="s">
        <v>117</v>
      </c>
    </row>
    <row r="81" spans="1:4" ht="21" customHeight="1" thickBot="1">
      <c r="A81" s="42"/>
      <c r="B81" s="139" t="s">
        <v>115</v>
      </c>
      <c r="C81" s="176">
        <v>4</v>
      </c>
      <c r="D81" s="39" t="s">
        <v>117</v>
      </c>
    </row>
    <row r="82" spans="1:4" ht="21" customHeight="1">
      <c r="A82" s="42" t="s">
        <v>239</v>
      </c>
      <c r="B82" s="140" t="s">
        <v>116</v>
      </c>
      <c r="C82" s="177">
        <v>3</v>
      </c>
      <c r="D82" s="39" t="s">
        <v>117</v>
      </c>
    </row>
    <row r="83" spans="1:4" ht="21" customHeight="1" thickBot="1">
      <c r="A83" s="42" t="s">
        <v>261</v>
      </c>
      <c r="B83" s="166" t="s">
        <v>313</v>
      </c>
      <c r="C83" s="149"/>
      <c r="D83" s="39" t="s">
        <v>117</v>
      </c>
    </row>
    <row r="84" spans="1:4" s="186" customFormat="1" ht="21" customHeight="1">
      <c r="A84" s="183" t="s">
        <v>275</v>
      </c>
      <c r="B84" s="192" t="s">
        <v>118</v>
      </c>
      <c r="C84" s="193">
        <v>3</v>
      </c>
      <c r="D84" s="183" t="s">
        <v>122</v>
      </c>
    </row>
    <row r="85" spans="1:4" s="186" customFormat="1" ht="21" customHeight="1">
      <c r="A85" s="183" t="s">
        <v>276</v>
      </c>
      <c r="B85" s="194" t="s">
        <v>119</v>
      </c>
      <c r="C85" s="195">
        <v>2</v>
      </c>
      <c r="D85" s="183" t="s">
        <v>122</v>
      </c>
    </row>
    <row r="86" spans="1:4" s="186" customFormat="1" ht="21" customHeight="1">
      <c r="A86" s="183" t="s">
        <v>277</v>
      </c>
      <c r="B86" s="194" t="s">
        <v>120</v>
      </c>
      <c r="C86" s="195">
        <v>1</v>
      </c>
      <c r="D86" s="183" t="s">
        <v>122</v>
      </c>
    </row>
    <row r="87" spans="1:4" s="186" customFormat="1" ht="21" customHeight="1" thickBot="1">
      <c r="A87" s="183" t="s">
        <v>278</v>
      </c>
      <c r="B87" s="194" t="s">
        <v>121</v>
      </c>
      <c r="C87" s="195">
        <v>2</v>
      </c>
      <c r="D87" s="183" t="s">
        <v>122</v>
      </c>
    </row>
    <row r="88" spans="1:4" s="186" customFormat="1" ht="21" customHeight="1">
      <c r="A88" s="183"/>
      <c r="B88" s="196"/>
      <c r="C88" s="197"/>
      <c r="D88" s="183" t="s">
        <v>122</v>
      </c>
    </row>
    <row r="89" spans="1:4" s="186" customFormat="1" ht="21" customHeight="1" thickBot="1">
      <c r="A89" s="183"/>
      <c r="B89" s="198"/>
      <c r="C89" s="191"/>
      <c r="D89" s="183" t="s">
        <v>122</v>
      </c>
    </row>
    <row r="90" spans="1:4" ht="21" customHeight="1">
      <c r="A90" s="42"/>
      <c r="B90" s="230" t="s">
        <v>126</v>
      </c>
      <c r="C90" s="233">
        <v>4</v>
      </c>
      <c r="D90" s="39" t="s">
        <v>42</v>
      </c>
    </row>
    <row r="91" spans="1:4" ht="21" customHeight="1">
      <c r="A91" s="42" t="s">
        <v>279</v>
      </c>
      <c r="B91" s="231" t="s">
        <v>124</v>
      </c>
      <c r="C91" s="234">
        <v>4</v>
      </c>
      <c r="D91" s="39" t="s">
        <v>42</v>
      </c>
    </row>
    <row r="92" spans="1:4" ht="21" customHeight="1" thickBot="1">
      <c r="A92" s="42" t="s">
        <v>280</v>
      </c>
      <c r="B92" s="231" t="s">
        <v>125</v>
      </c>
      <c r="C92" s="234">
        <v>2</v>
      </c>
      <c r="D92" s="39" t="s">
        <v>42</v>
      </c>
    </row>
    <row r="93" spans="1:4" ht="21" customHeight="1" thickBot="1">
      <c r="A93" s="42" t="s">
        <v>281</v>
      </c>
      <c r="B93" s="232" t="s">
        <v>123</v>
      </c>
      <c r="C93" s="235">
        <v>1</v>
      </c>
      <c r="D93" s="39" t="s">
        <v>42</v>
      </c>
    </row>
    <row r="94" spans="1:4" ht="21" customHeight="1">
      <c r="A94" s="223" t="s">
        <v>197</v>
      </c>
      <c r="B94" s="142" t="s">
        <v>127</v>
      </c>
      <c r="C94" s="177">
        <v>3</v>
      </c>
      <c r="D94" s="39" t="s">
        <v>42</v>
      </c>
    </row>
    <row r="95" spans="1:4" ht="21" customHeight="1" thickBot="1">
      <c r="A95" s="42"/>
      <c r="B95" s="141" t="s">
        <v>128</v>
      </c>
      <c r="C95" s="149">
        <v>4</v>
      </c>
      <c r="D95" s="39" t="s">
        <v>42</v>
      </c>
    </row>
    <row r="96" spans="1:5" s="186" customFormat="1" ht="21" customHeight="1">
      <c r="A96" s="183" t="s">
        <v>198</v>
      </c>
      <c r="B96" s="192" t="s">
        <v>129</v>
      </c>
      <c r="C96" s="185">
        <v>2</v>
      </c>
      <c r="D96" s="183" t="s">
        <v>136</v>
      </c>
      <c r="E96" s="199"/>
    </row>
    <row r="97" spans="1:4" s="186" customFormat="1" ht="21" customHeight="1">
      <c r="A97" s="183" t="s">
        <v>282</v>
      </c>
      <c r="B97" s="194" t="s">
        <v>130</v>
      </c>
      <c r="C97" s="189">
        <v>2</v>
      </c>
      <c r="D97" s="183" t="s">
        <v>136</v>
      </c>
    </row>
    <row r="98" spans="1:4" s="186" customFormat="1" ht="21" customHeight="1">
      <c r="A98" s="183" t="s">
        <v>283</v>
      </c>
      <c r="B98" s="194" t="s">
        <v>131</v>
      </c>
      <c r="C98" s="189">
        <v>3</v>
      </c>
      <c r="D98" s="183" t="s">
        <v>136</v>
      </c>
    </row>
    <row r="99" spans="1:4" s="186" customFormat="1" ht="21" customHeight="1" thickBot="1">
      <c r="A99" s="183"/>
      <c r="B99" s="200" t="s">
        <v>132</v>
      </c>
      <c r="C99" s="201">
        <v>1</v>
      </c>
      <c r="D99" s="183" t="s">
        <v>136</v>
      </c>
    </row>
    <row r="100" spans="1:4" s="186" customFormat="1" ht="21" customHeight="1">
      <c r="A100" s="183"/>
      <c r="B100" s="196" t="s">
        <v>133</v>
      </c>
      <c r="C100" s="197" t="s">
        <v>135</v>
      </c>
      <c r="D100" s="183" t="s">
        <v>136</v>
      </c>
    </row>
    <row r="101" spans="1:4" s="186" customFormat="1" ht="21" customHeight="1" thickBot="1">
      <c r="A101" s="183" t="s">
        <v>264</v>
      </c>
      <c r="B101" s="198" t="s">
        <v>134</v>
      </c>
      <c r="C101" s="191">
        <v>1</v>
      </c>
      <c r="D101" s="183" t="s">
        <v>136</v>
      </c>
    </row>
    <row r="102" spans="1:4" ht="21" customHeight="1">
      <c r="A102" s="42" t="s">
        <v>199</v>
      </c>
      <c r="B102" s="145" t="s">
        <v>137</v>
      </c>
      <c r="C102" s="168" t="s">
        <v>54</v>
      </c>
      <c r="D102" s="74" t="s">
        <v>141</v>
      </c>
    </row>
    <row r="103" spans="1:4" ht="21" customHeight="1">
      <c r="A103" s="42" t="s">
        <v>284</v>
      </c>
      <c r="B103" s="143" t="s">
        <v>138</v>
      </c>
      <c r="C103" s="169" t="s">
        <v>39</v>
      </c>
      <c r="D103" s="74" t="s">
        <v>141</v>
      </c>
    </row>
    <row r="104" spans="1:4" ht="21" customHeight="1">
      <c r="A104" s="42" t="s">
        <v>285</v>
      </c>
      <c r="B104" s="143" t="s">
        <v>139</v>
      </c>
      <c r="C104" s="169">
        <v>1</v>
      </c>
      <c r="D104" s="74" t="s">
        <v>141</v>
      </c>
    </row>
    <row r="105" spans="1:4" ht="21" customHeight="1" thickBot="1">
      <c r="A105" s="42" t="s">
        <v>286</v>
      </c>
      <c r="B105" s="146" t="s">
        <v>140</v>
      </c>
      <c r="C105" s="176">
        <v>4</v>
      </c>
      <c r="D105" s="74" t="s">
        <v>141</v>
      </c>
    </row>
    <row r="106" spans="1:4" ht="21" customHeight="1">
      <c r="A106" s="42"/>
      <c r="B106" s="147" t="s">
        <v>133</v>
      </c>
      <c r="C106" s="177" t="s">
        <v>135</v>
      </c>
      <c r="D106" s="74" t="s">
        <v>141</v>
      </c>
    </row>
    <row r="107" spans="1:4" ht="21" customHeight="1" thickBot="1">
      <c r="A107" s="42"/>
      <c r="B107" s="144"/>
      <c r="C107" s="149"/>
      <c r="D107" s="74" t="s">
        <v>141</v>
      </c>
    </row>
    <row r="108" spans="1:6" s="186" customFormat="1" ht="21" customHeight="1">
      <c r="A108" s="183" t="s">
        <v>200</v>
      </c>
      <c r="B108" s="192" t="s">
        <v>142</v>
      </c>
      <c r="C108" s="185" t="s">
        <v>135</v>
      </c>
      <c r="D108" s="229" t="s">
        <v>146</v>
      </c>
      <c r="F108" s="202"/>
    </row>
    <row r="109" spans="1:4" s="186" customFormat="1" ht="21" customHeight="1">
      <c r="A109" s="183" t="s">
        <v>287</v>
      </c>
      <c r="B109" s="194" t="s">
        <v>143</v>
      </c>
      <c r="C109" s="189" t="s">
        <v>135</v>
      </c>
      <c r="D109" s="229" t="s">
        <v>146</v>
      </c>
    </row>
    <row r="110" spans="1:4" s="186" customFormat="1" ht="21" customHeight="1">
      <c r="A110" s="183" t="s">
        <v>288</v>
      </c>
      <c r="B110" s="194" t="s">
        <v>144</v>
      </c>
      <c r="C110" s="189" t="s">
        <v>135</v>
      </c>
      <c r="D110" s="229" t="s">
        <v>146</v>
      </c>
    </row>
    <row r="111" spans="1:4" s="186" customFormat="1" ht="21" customHeight="1" thickBot="1">
      <c r="A111" s="183" t="s">
        <v>289</v>
      </c>
      <c r="B111" s="198" t="s">
        <v>145</v>
      </c>
      <c r="C111" s="201" t="s">
        <v>135</v>
      </c>
      <c r="D111" s="229" t="s">
        <v>146</v>
      </c>
    </row>
    <row r="112" spans="1:4" s="186" customFormat="1" ht="21" customHeight="1">
      <c r="A112" s="183"/>
      <c r="B112" s="192"/>
      <c r="C112" s="197"/>
      <c r="D112" s="229" t="s">
        <v>146</v>
      </c>
    </row>
    <row r="113" spans="1:4" s="186" customFormat="1" ht="21" customHeight="1" thickBot="1">
      <c r="A113" s="183"/>
      <c r="B113" s="198"/>
      <c r="C113" s="191"/>
      <c r="D113" s="229" t="s">
        <v>146</v>
      </c>
    </row>
    <row r="114" spans="1:4" ht="21" customHeight="1">
      <c r="A114" s="42" t="s">
        <v>201</v>
      </c>
      <c r="B114" s="152" t="s">
        <v>147</v>
      </c>
      <c r="C114" s="168">
        <v>1</v>
      </c>
      <c r="D114" s="39" t="s">
        <v>151</v>
      </c>
    </row>
    <row r="115" spans="1:4" ht="21" customHeight="1">
      <c r="A115" s="42" t="s">
        <v>290</v>
      </c>
      <c r="B115" s="150" t="s">
        <v>148</v>
      </c>
      <c r="C115" s="169">
        <v>1</v>
      </c>
      <c r="D115" s="39" t="s">
        <v>151</v>
      </c>
    </row>
    <row r="116" spans="1:4" ht="21" customHeight="1">
      <c r="A116" s="42" t="s">
        <v>291</v>
      </c>
      <c r="B116" s="150" t="s">
        <v>149</v>
      </c>
      <c r="C116" s="169">
        <v>3</v>
      </c>
      <c r="D116" s="39" t="s">
        <v>151</v>
      </c>
    </row>
    <row r="117" spans="1:4" ht="21" customHeight="1" thickBot="1">
      <c r="A117" s="42" t="s">
        <v>292</v>
      </c>
      <c r="B117" s="153" t="s">
        <v>150</v>
      </c>
      <c r="C117" s="176">
        <v>1</v>
      </c>
      <c r="D117" s="39" t="s">
        <v>151</v>
      </c>
    </row>
    <row r="118" spans="1:4" ht="21" customHeight="1">
      <c r="A118" s="42"/>
      <c r="B118" s="154"/>
      <c r="C118" s="177"/>
      <c r="D118" s="39" t="s">
        <v>151</v>
      </c>
    </row>
    <row r="119" spans="1:4" ht="21" customHeight="1" thickBot="1">
      <c r="A119" s="42"/>
      <c r="B119" s="151"/>
      <c r="C119" s="149"/>
      <c r="D119" s="39" t="s">
        <v>151</v>
      </c>
    </row>
    <row r="120" spans="1:4" s="186" customFormat="1" ht="21" customHeight="1">
      <c r="A120" s="183" t="s">
        <v>202</v>
      </c>
      <c r="B120" s="203" t="s">
        <v>152</v>
      </c>
      <c r="C120" s="185">
        <v>3</v>
      </c>
      <c r="D120" s="183" t="s">
        <v>156</v>
      </c>
    </row>
    <row r="121" spans="1:4" s="186" customFormat="1" ht="21" customHeight="1">
      <c r="A121" s="183" t="s">
        <v>293</v>
      </c>
      <c r="B121" s="203" t="s">
        <v>153</v>
      </c>
      <c r="C121" s="189">
        <v>1</v>
      </c>
      <c r="D121" s="183" t="s">
        <v>156</v>
      </c>
    </row>
    <row r="122" spans="1:4" s="186" customFormat="1" ht="21" customHeight="1">
      <c r="A122" s="183" t="s">
        <v>294</v>
      </c>
      <c r="B122" s="203" t="s">
        <v>154</v>
      </c>
      <c r="C122" s="189">
        <v>1</v>
      </c>
      <c r="D122" s="183" t="s">
        <v>156</v>
      </c>
    </row>
    <row r="123" spans="1:4" s="186" customFormat="1" ht="21" customHeight="1" thickBot="1">
      <c r="A123" s="183" t="s">
        <v>295</v>
      </c>
      <c r="B123" s="204" t="s">
        <v>155</v>
      </c>
      <c r="C123" s="201">
        <v>3</v>
      </c>
      <c r="D123" s="183" t="s">
        <v>156</v>
      </c>
    </row>
    <row r="124" spans="1:4" s="186" customFormat="1" ht="21" customHeight="1">
      <c r="A124" s="183"/>
      <c r="B124" s="192"/>
      <c r="C124" s="197"/>
      <c r="D124" s="183" t="s">
        <v>156</v>
      </c>
    </row>
    <row r="125" spans="1:4" s="186" customFormat="1" ht="21" customHeight="1" thickBot="1">
      <c r="A125" s="183"/>
      <c r="B125" s="198"/>
      <c r="C125" s="191"/>
      <c r="D125" s="183" t="s">
        <v>156</v>
      </c>
    </row>
    <row r="126" spans="1:4" ht="21" customHeight="1">
      <c r="A126" s="42" t="s">
        <v>203</v>
      </c>
      <c r="B126" s="157" t="s">
        <v>157</v>
      </c>
      <c r="C126" s="15">
        <v>1</v>
      </c>
      <c r="D126" s="10" t="s">
        <v>163</v>
      </c>
    </row>
    <row r="127" spans="1:4" ht="21" customHeight="1">
      <c r="A127" s="42" t="s">
        <v>296</v>
      </c>
      <c r="B127" s="155" t="s">
        <v>158</v>
      </c>
      <c r="C127" s="15">
        <v>2</v>
      </c>
      <c r="D127" s="10" t="s">
        <v>163</v>
      </c>
    </row>
    <row r="128" spans="1:4" ht="21" customHeight="1">
      <c r="A128" s="42" t="s">
        <v>248</v>
      </c>
      <c r="B128" s="155" t="s">
        <v>159</v>
      </c>
      <c r="C128" s="15">
        <v>1</v>
      </c>
      <c r="D128" s="10" t="s">
        <v>40</v>
      </c>
    </row>
    <row r="129" spans="1:4" ht="21" customHeight="1" thickBot="1">
      <c r="A129" s="42" t="s">
        <v>297</v>
      </c>
      <c r="B129" s="158" t="s">
        <v>160</v>
      </c>
      <c r="C129" s="15">
        <v>1</v>
      </c>
      <c r="D129" s="10" t="s">
        <v>163</v>
      </c>
    </row>
    <row r="130" spans="1:4" ht="21" customHeight="1">
      <c r="A130" s="42" t="s">
        <v>247</v>
      </c>
      <c r="B130" s="159" t="s">
        <v>161</v>
      </c>
      <c r="C130" s="15">
        <v>2</v>
      </c>
      <c r="D130" s="10" t="s">
        <v>163</v>
      </c>
    </row>
    <row r="131" spans="1:4" ht="21" customHeight="1" thickBot="1">
      <c r="A131" s="42"/>
      <c r="B131" s="156" t="s">
        <v>162</v>
      </c>
      <c r="C131" s="15" t="s">
        <v>38</v>
      </c>
      <c r="D131" s="10" t="s">
        <v>163</v>
      </c>
    </row>
    <row r="132" spans="1:4" s="186" customFormat="1" ht="21" customHeight="1">
      <c r="A132" s="183" t="s">
        <v>204</v>
      </c>
      <c r="B132" s="192" t="s">
        <v>164</v>
      </c>
      <c r="C132" s="205">
        <v>2</v>
      </c>
      <c r="D132" s="183" t="s">
        <v>40</v>
      </c>
    </row>
    <row r="133" spans="1:4" s="186" customFormat="1" ht="21" customHeight="1">
      <c r="A133" s="183"/>
      <c r="B133" s="194" t="s">
        <v>165</v>
      </c>
      <c r="C133" s="205">
        <v>1</v>
      </c>
      <c r="D133" s="183" t="s">
        <v>40</v>
      </c>
    </row>
    <row r="134" spans="1:4" s="186" customFormat="1" ht="21" customHeight="1">
      <c r="A134" s="183"/>
      <c r="B134" s="194" t="s">
        <v>166</v>
      </c>
      <c r="C134" s="205">
        <v>1</v>
      </c>
      <c r="D134" s="183" t="s">
        <v>40</v>
      </c>
    </row>
    <row r="135" spans="1:4" s="186" customFormat="1" ht="21" customHeight="1" thickBot="1">
      <c r="A135" s="183"/>
      <c r="B135" s="200" t="s">
        <v>167</v>
      </c>
      <c r="C135" s="205">
        <v>1</v>
      </c>
      <c r="D135" s="183" t="s">
        <v>40</v>
      </c>
    </row>
    <row r="136" spans="1:4" s="186" customFormat="1" ht="21" customHeight="1">
      <c r="A136" s="183" t="s">
        <v>229</v>
      </c>
      <c r="B136" s="196" t="s">
        <v>168</v>
      </c>
      <c r="C136" s="205">
        <v>3</v>
      </c>
      <c r="D136" s="183" t="s">
        <v>40</v>
      </c>
    </row>
    <row r="137" spans="1:4" s="186" customFormat="1" ht="21" customHeight="1" thickBot="1">
      <c r="A137" s="183" t="s">
        <v>270</v>
      </c>
      <c r="B137" s="198" t="s">
        <v>169</v>
      </c>
      <c r="C137" s="205">
        <v>3</v>
      </c>
      <c r="D137" s="183" t="s">
        <v>40</v>
      </c>
    </row>
    <row r="138" spans="1:4" s="81" customFormat="1" ht="21" customHeight="1">
      <c r="A138" s="42" t="s">
        <v>205</v>
      </c>
      <c r="B138" s="162" t="s">
        <v>170</v>
      </c>
      <c r="C138" s="168">
        <v>1</v>
      </c>
      <c r="D138" s="39" t="s">
        <v>176</v>
      </c>
    </row>
    <row r="139" spans="1:4" s="81" customFormat="1" ht="21" customHeight="1">
      <c r="A139" s="42" t="s">
        <v>298</v>
      </c>
      <c r="B139" s="160" t="s">
        <v>171</v>
      </c>
      <c r="C139" s="169">
        <v>3</v>
      </c>
      <c r="D139" s="39" t="s">
        <v>176</v>
      </c>
    </row>
    <row r="140" spans="1:4" s="81" customFormat="1" ht="21" customHeight="1">
      <c r="A140" s="42" t="s">
        <v>299</v>
      </c>
      <c r="B140" s="160" t="s">
        <v>172</v>
      </c>
      <c r="C140" s="169">
        <v>3</v>
      </c>
      <c r="D140" s="39" t="s">
        <v>176</v>
      </c>
    </row>
    <row r="141" spans="1:4" s="81" customFormat="1" ht="21" customHeight="1" thickBot="1">
      <c r="A141" s="42" t="s">
        <v>300</v>
      </c>
      <c r="B141" s="163" t="s">
        <v>173</v>
      </c>
      <c r="C141" s="176">
        <v>2</v>
      </c>
      <c r="D141" s="39" t="s">
        <v>176</v>
      </c>
    </row>
    <row r="142" spans="1:4" s="81" customFormat="1" ht="21" customHeight="1">
      <c r="A142" s="42"/>
      <c r="B142" s="164" t="s">
        <v>174</v>
      </c>
      <c r="C142" s="177">
        <v>2</v>
      </c>
      <c r="D142" s="39" t="s">
        <v>176</v>
      </c>
    </row>
    <row r="143" spans="1:4" s="81" customFormat="1" ht="21" customHeight="1" thickBot="1">
      <c r="A143" s="42"/>
      <c r="B143" s="161" t="s">
        <v>175</v>
      </c>
      <c r="C143" s="149">
        <v>2</v>
      </c>
      <c r="D143" s="39" t="s">
        <v>176</v>
      </c>
    </row>
    <row r="144" spans="1:4" s="186" customFormat="1" ht="21" customHeight="1">
      <c r="A144" s="183" t="s">
        <v>206</v>
      </c>
      <c r="B144" s="192" t="s">
        <v>177</v>
      </c>
      <c r="C144" s="206"/>
      <c r="D144" s="183" t="s">
        <v>41</v>
      </c>
    </row>
    <row r="145" spans="1:4" s="186" customFormat="1" ht="21" customHeight="1">
      <c r="A145" s="183" t="s">
        <v>301</v>
      </c>
      <c r="B145" s="194" t="s">
        <v>178</v>
      </c>
      <c r="C145" s="206"/>
      <c r="D145" s="183" t="s">
        <v>41</v>
      </c>
    </row>
    <row r="146" spans="1:4" s="186" customFormat="1" ht="21" customHeight="1">
      <c r="A146" s="183" t="s">
        <v>302</v>
      </c>
      <c r="B146" s="194" t="s">
        <v>179</v>
      </c>
      <c r="C146" s="206"/>
      <c r="D146" s="183" t="s">
        <v>41</v>
      </c>
    </row>
    <row r="147" spans="1:4" s="186" customFormat="1" ht="21" customHeight="1" thickBot="1">
      <c r="A147" s="183" t="s">
        <v>303</v>
      </c>
      <c r="B147" s="200" t="s">
        <v>180</v>
      </c>
      <c r="C147" s="206"/>
      <c r="D147" s="183" t="s">
        <v>41</v>
      </c>
    </row>
    <row r="148" spans="1:4" s="186" customFormat="1" ht="21" customHeight="1">
      <c r="A148" s="183"/>
      <c r="B148" s="196"/>
      <c r="C148" s="206"/>
      <c r="D148" s="183" t="s">
        <v>41</v>
      </c>
    </row>
    <row r="149" spans="1:4" s="186" customFormat="1" ht="21" customHeight="1" thickBot="1">
      <c r="A149" s="183"/>
      <c r="B149" s="198"/>
      <c r="C149" s="205"/>
      <c r="D149" s="183" t="s">
        <v>41</v>
      </c>
    </row>
    <row r="150" spans="1:4" s="81" customFormat="1" ht="21" customHeight="1">
      <c r="A150" s="42" t="s">
        <v>207</v>
      </c>
      <c r="B150" s="167" t="s">
        <v>181</v>
      </c>
      <c r="C150" s="178"/>
      <c r="D150" s="39" t="s">
        <v>185</v>
      </c>
    </row>
    <row r="151" spans="1:4" s="81" customFormat="1" ht="21" customHeight="1">
      <c r="A151" s="42" t="s">
        <v>304</v>
      </c>
      <c r="B151" s="165" t="s">
        <v>182</v>
      </c>
      <c r="C151" s="178"/>
      <c r="D151" s="39" t="s">
        <v>185</v>
      </c>
    </row>
    <row r="152" spans="1:4" s="81" customFormat="1" ht="21" customHeight="1">
      <c r="A152" s="42" t="s">
        <v>305</v>
      </c>
      <c r="B152" s="165" t="s">
        <v>183</v>
      </c>
      <c r="C152" s="178"/>
      <c r="D152" s="39" t="s">
        <v>185</v>
      </c>
    </row>
    <row r="153" spans="1:4" s="81" customFormat="1" ht="21" customHeight="1" thickBot="1">
      <c r="A153" s="42" t="s">
        <v>306</v>
      </c>
      <c r="B153" s="170" t="s">
        <v>184</v>
      </c>
      <c r="C153" s="178"/>
      <c r="D153" s="39" t="s">
        <v>185</v>
      </c>
    </row>
    <row r="154" spans="1:4" s="81" customFormat="1" ht="21" customHeight="1">
      <c r="A154" s="42"/>
      <c r="B154" s="171"/>
      <c r="C154" s="178"/>
      <c r="D154" s="39" t="s">
        <v>185</v>
      </c>
    </row>
    <row r="155" spans="1:4" s="81" customFormat="1" ht="21" customHeight="1" thickBot="1">
      <c r="A155" s="42"/>
      <c r="B155" s="166"/>
      <c r="C155" s="178"/>
      <c r="D155" s="39" t="s">
        <v>185</v>
      </c>
    </row>
    <row r="156" spans="1:4" s="75" customFormat="1" ht="21" customHeight="1">
      <c r="A156" s="8"/>
      <c r="B156" s="76"/>
      <c r="C156" s="172"/>
      <c r="D156" s="8"/>
    </row>
    <row r="157" spans="1:4" s="75" customFormat="1" ht="21" customHeight="1">
      <c r="A157" s="8">
        <f>A156+1</f>
        <v>1</v>
      </c>
      <c r="B157" s="76"/>
      <c r="C157" s="172"/>
      <c r="D157" s="8"/>
    </row>
    <row r="158" spans="1:4" s="75" customFormat="1" ht="21" customHeight="1">
      <c r="A158" s="8">
        <f>A157+1</f>
        <v>2</v>
      </c>
      <c r="B158" s="76"/>
      <c r="C158" s="172"/>
      <c r="D158" s="8"/>
    </row>
    <row r="159" spans="1:4" s="75" customFormat="1" ht="21" customHeight="1">
      <c r="A159" s="8">
        <f>A158+1</f>
        <v>3</v>
      </c>
      <c r="B159" s="76"/>
      <c r="C159" s="172"/>
      <c r="D159" s="8"/>
    </row>
    <row r="160" spans="1:4" s="75" customFormat="1" ht="21" customHeight="1">
      <c r="A160" s="8" t="s">
        <v>46</v>
      </c>
      <c r="B160" s="76"/>
      <c r="C160" s="172"/>
      <c r="D160" s="8"/>
    </row>
    <row r="161" spans="1:4" s="75" customFormat="1" ht="21" customHeight="1">
      <c r="A161" s="8" t="s">
        <v>47</v>
      </c>
      <c r="B161" s="76"/>
      <c r="C161" s="172"/>
      <c r="D161" s="8"/>
    </row>
    <row r="162" spans="1:4" ht="21" customHeight="1">
      <c r="A162" s="42">
        <v>751</v>
      </c>
      <c r="B162" s="40"/>
      <c r="C162" s="178"/>
      <c r="D162" s="39"/>
    </row>
    <row r="163" spans="1:4" ht="21" customHeight="1">
      <c r="A163" s="42">
        <f>A162+1</f>
        <v>752</v>
      </c>
      <c r="B163" s="40"/>
      <c r="C163" s="178"/>
      <c r="D163" s="39"/>
    </row>
    <row r="164" spans="1:4" ht="21" customHeight="1">
      <c r="A164" s="42">
        <f>A163+1</f>
        <v>753</v>
      </c>
      <c r="B164" s="40"/>
      <c r="C164" s="178"/>
      <c r="D164" s="39"/>
    </row>
    <row r="165" spans="1:4" ht="21" customHeight="1">
      <c r="A165" s="42">
        <f>A164+1</f>
        <v>754</v>
      </c>
      <c r="B165" s="40"/>
      <c r="C165" s="178"/>
      <c r="D165" s="39"/>
    </row>
    <row r="166" spans="1:4" ht="21" customHeight="1">
      <c r="A166" s="42" t="s">
        <v>46</v>
      </c>
      <c r="B166" s="40"/>
      <c r="C166" s="178"/>
      <c r="D166" s="39"/>
    </row>
    <row r="167" spans="1:4" ht="21" customHeight="1">
      <c r="A167" s="42" t="s">
        <v>47</v>
      </c>
      <c r="B167" s="40"/>
      <c r="C167" s="179"/>
      <c r="D167" s="39"/>
    </row>
    <row r="168" spans="1:4" s="75" customFormat="1" ht="21" customHeight="1">
      <c r="A168" s="8">
        <v>761</v>
      </c>
      <c r="B168" s="76"/>
      <c r="C168" s="172"/>
      <c r="D168" s="8"/>
    </row>
    <row r="169" spans="1:4" s="75" customFormat="1" ht="21" customHeight="1">
      <c r="A169" s="8">
        <f>A168+1</f>
        <v>762</v>
      </c>
      <c r="B169" s="76"/>
      <c r="C169" s="172"/>
      <c r="D169" s="8"/>
    </row>
    <row r="170" spans="1:4" s="75" customFormat="1" ht="21" customHeight="1">
      <c r="A170" s="8">
        <f>A169+1</f>
        <v>763</v>
      </c>
      <c r="B170" s="76"/>
      <c r="C170" s="172"/>
      <c r="D170" s="8"/>
    </row>
    <row r="171" spans="1:4" s="75" customFormat="1" ht="21" customHeight="1">
      <c r="A171" s="8">
        <f>A170+1</f>
        <v>764</v>
      </c>
      <c r="B171" s="76"/>
      <c r="C171" s="172"/>
      <c r="D171" s="8"/>
    </row>
    <row r="172" spans="1:4" s="75" customFormat="1" ht="21" customHeight="1">
      <c r="A172" s="8" t="s">
        <v>46</v>
      </c>
      <c r="B172" s="76"/>
      <c r="C172" s="172"/>
      <c r="D172" s="8"/>
    </row>
    <row r="173" spans="1:4" s="75" customFormat="1" ht="21" customHeight="1">
      <c r="A173" s="8" t="s">
        <v>47</v>
      </c>
      <c r="B173" s="76"/>
      <c r="C173" s="172"/>
      <c r="D173" s="8"/>
    </row>
    <row r="174" spans="1:4" ht="21" customHeight="1">
      <c r="A174" s="42">
        <v>771</v>
      </c>
      <c r="B174" s="40"/>
      <c r="C174" s="178"/>
      <c r="D174" s="39"/>
    </row>
    <row r="175" spans="1:4" ht="21" customHeight="1">
      <c r="A175" s="42">
        <v>772</v>
      </c>
      <c r="B175" s="40"/>
      <c r="C175" s="178"/>
      <c r="D175" s="39"/>
    </row>
    <row r="176" spans="1:4" ht="21" customHeight="1">
      <c r="A176" s="42">
        <v>773</v>
      </c>
      <c r="B176" s="40"/>
      <c r="C176" s="178"/>
      <c r="D176" s="39"/>
    </row>
    <row r="177" spans="1:4" ht="21" customHeight="1">
      <c r="A177" s="42">
        <v>774</v>
      </c>
      <c r="B177" s="40"/>
      <c r="C177" s="178"/>
      <c r="D177" s="39"/>
    </row>
    <row r="178" spans="1:4" ht="21" customHeight="1">
      <c r="A178" s="42" t="s">
        <v>46</v>
      </c>
      <c r="B178" s="40"/>
      <c r="C178" s="178"/>
      <c r="D178" s="39"/>
    </row>
    <row r="179" spans="1:4" ht="21" customHeight="1">
      <c r="A179" s="42" t="s">
        <v>47</v>
      </c>
      <c r="B179" s="40"/>
      <c r="C179" s="178"/>
      <c r="D179" s="39"/>
    </row>
    <row r="180" spans="1:4" s="75" customFormat="1" ht="21" customHeight="1">
      <c r="A180" s="8">
        <v>781</v>
      </c>
      <c r="B180" s="76"/>
      <c r="C180" s="172"/>
      <c r="D180" s="8"/>
    </row>
    <row r="181" spans="1:4" s="75" customFormat="1" ht="21" customHeight="1">
      <c r="A181" s="8">
        <v>782</v>
      </c>
      <c r="B181" s="76"/>
      <c r="C181" s="172"/>
      <c r="D181" s="8"/>
    </row>
    <row r="182" spans="1:4" s="75" customFormat="1" ht="21" customHeight="1">
      <c r="A182" s="8">
        <v>783</v>
      </c>
      <c r="B182" s="76"/>
      <c r="C182" s="172"/>
      <c r="D182" s="8"/>
    </row>
    <row r="183" spans="1:4" s="75" customFormat="1" ht="21" customHeight="1">
      <c r="A183" s="8">
        <v>784</v>
      </c>
      <c r="B183" s="76"/>
      <c r="C183" s="172"/>
      <c r="D183" s="8"/>
    </row>
    <row r="184" spans="1:4" s="75" customFormat="1" ht="21" customHeight="1">
      <c r="A184" s="8" t="s">
        <v>46</v>
      </c>
      <c r="B184" s="76"/>
      <c r="C184" s="172"/>
      <c r="D184" s="8"/>
    </row>
    <row r="185" spans="1:4" s="75" customFormat="1" ht="21" customHeight="1">
      <c r="A185" s="8" t="s">
        <v>47</v>
      </c>
      <c r="B185" s="76"/>
      <c r="C185" s="180"/>
      <c r="D185" s="8"/>
    </row>
    <row r="186" spans="1:4" ht="21" customHeight="1">
      <c r="A186" s="42">
        <v>791</v>
      </c>
      <c r="B186" s="40"/>
      <c r="C186" s="178"/>
      <c r="D186" s="39"/>
    </row>
    <row r="187" spans="1:4" ht="21" customHeight="1">
      <c r="A187" s="42">
        <f>A186+1</f>
        <v>792</v>
      </c>
      <c r="B187" s="40"/>
      <c r="C187" s="178"/>
      <c r="D187" s="39"/>
    </row>
    <row r="188" spans="1:4" ht="21" customHeight="1">
      <c r="A188" s="42">
        <f>A187+1</f>
        <v>793</v>
      </c>
      <c r="B188" s="40"/>
      <c r="C188" s="178"/>
      <c r="D188" s="39"/>
    </row>
    <row r="189" spans="1:4" ht="21" customHeight="1">
      <c r="A189" s="42">
        <f>A188+1</f>
        <v>794</v>
      </c>
      <c r="B189" s="40"/>
      <c r="C189" s="178"/>
      <c r="D189" s="39"/>
    </row>
    <row r="190" spans="1:6" ht="21" customHeight="1">
      <c r="A190" s="42" t="s">
        <v>46</v>
      </c>
      <c r="B190" s="40"/>
      <c r="C190" s="178"/>
      <c r="D190" s="39"/>
      <c r="F190" s="81"/>
    </row>
    <row r="191" spans="1:4" ht="21" customHeight="1">
      <c r="A191" s="42" t="s">
        <v>47</v>
      </c>
      <c r="B191" s="40"/>
      <c r="C191" s="178"/>
      <c r="D191" s="39"/>
    </row>
    <row r="192" spans="1:4" s="75" customFormat="1" ht="21" customHeight="1">
      <c r="A192" s="8">
        <v>801</v>
      </c>
      <c r="B192" s="76"/>
      <c r="C192" s="172"/>
      <c r="D192" s="8"/>
    </row>
    <row r="193" spans="1:4" s="75" customFormat="1" ht="21" customHeight="1">
      <c r="A193" s="8">
        <f>A192+1</f>
        <v>802</v>
      </c>
      <c r="B193" s="76"/>
      <c r="C193" s="172"/>
      <c r="D193" s="8"/>
    </row>
    <row r="194" spans="1:4" s="75" customFormat="1" ht="21" customHeight="1">
      <c r="A194" s="8">
        <f>A193+1</f>
        <v>803</v>
      </c>
      <c r="B194" s="76"/>
      <c r="C194" s="172"/>
      <c r="D194" s="8"/>
    </row>
    <row r="195" spans="1:4" s="75" customFormat="1" ht="21" customHeight="1">
      <c r="A195" s="8">
        <f>A194+1</f>
        <v>804</v>
      </c>
      <c r="B195" s="76"/>
      <c r="C195" s="172"/>
      <c r="D195" s="8"/>
    </row>
    <row r="196" spans="1:4" s="75" customFormat="1" ht="21" customHeight="1">
      <c r="A196" s="8"/>
      <c r="B196" s="76"/>
      <c r="C196" s="172"/>
      <c r="D196" s="8"/>
    </row>
    <row r="197" spans="1:7" s="75" customFormat="1" ht="21" customHeight="1">
      <c r="A197" s="8"/>
      <c r="B197" s="76"/>
      <c r="C197" s="172"/>
      <c r="D197" s="8"/>
      <c r="G197" s="79"/>
    </row>
    <row r="198" spans="1:7" ht="21" customHeight="1">
      <c r="A198" s="42">
        <v>811</v>
      </c>
      <c r="B198" s="80"/>
      <c r="C198" s="181"/>
      <c r="D198" s="42"/>
      <c r="G198" s="69"/>
    </row>
    <row r="199" spans="1:7" ht="21" customHeight="1">
      <c r="A199" s="42">
        <f>A198+1</f>
        <v>812</v>
      </c>
      <c r="B199" s="80"/>
      <c r="C199" s="181"/>
      <c r="D199" s="42"/>
      <c r="G199" s="69"/>
    </row>
    <row r="200" spans="1:7" ht="21" customHeight="1">
      <c r="A200" s="42">
        <f>A199+1</f>
        <v>813</v>
      </c>
      <c r="B200" s="80"/>
      <c r="C200" s="181"/>
      <c r="D200" s="42"/>
      <c r="G200" s="69"/>
    </row>
    <row r="201" spans="1:7" ht="21" customHeight="1">
      <c r="A201" s="42">
        <f>A200+1</f>
        <v>814</v>
      </c>
      <c r="B201" s="80"/>
      <c r="C201" s="181"/>
      <c r="D201" s="42"/>
      <c r="G201" s="69"/>
    </row>
    <row r="202" spans="1:7" ht="21" customHeight="1">
      <c r="A202" s="42"/>
      <c r="B202" s="80"/>
      <c r="C202" s="181"/>
      <c r="D202" s="42"/>
      <c r="G202" s="69"/>
    </row>
    <row r="203" spans="1:4" ht="21" customHeight="1">
      <c r="A203" s="42"/>
      <c r="B203" s="80"/>
      <c r="C203" s="181"/>
      <c r="D203" s="42"/>
    </row>
    <row r="204" spans="1:4" ht="21" customHeight="1">
      <c r="A204" s="8">
        <v>821</v>
      </c>
      <c r="B204" s="40"/>
      <c r="C204" s="182"/>
      <c r="D204" s="39"/>
    </row>
    <row r="205" spans="1:4" ht="21" customHeight="1">
      <c r="A205" s="8">
        <f>A204+1</f>
        <v>822</v>
      </c>
      <c r="B205" s="40"/>
      <c r="C205" s="182"/>
      <c r="D205" s="39"/>
    </row>
    <row r="206" spans="1:4" ht="21" customHeight="1">
      <c r="A206" s="8">
        <f>A205+1</f>
        <v>823</v>
      </c>
      <c r="B206" s="40"/>
      <c r="C206" s="182"/>
      <c r="D206" s="39"/>
    </row>
    <row r="207" spans="1:4" ht="21" customHeight="1">
      <c r="A207" s="8">
        <f>A206+1</f>
        <v>824</v>
      </c>
      <c r="B207" s="40"/>
      <c r="C207" s="182"/>
      <c r="D207" s="39"/>
    </row>
    <row r="208" spans="1:4" ht="21" customHeight="1">
      <c r="A208" s="8"/>
      <c r="B208" s="40"/>
      <c r="C208" s="182"/>
      <c r="D208" s="39"/>
    </row>
    <row r="209" spans="1:4" ht="21" customHeight="1">
      <c r="A209" s="8"/>
      <c r="B209" s="40"/>
      <c r="C209" s="182"/>
      <c r="D209" s="39"/>
    </row>
    <row r="210" spans="1:4" ht="21" customHeight="1">
      <c r="A210" s="8">
        <v>851</v>
      </c>
      <c r="B210" s="41"/>
      <c r="C210" s="182"/>
      <c r="D210" s="39"/>
    </row>
    <row r="211" spans="1:4" ht="21" customHeight="1">
      <c r="A211" s="8">
        <f>A210+1</f>
        <v>852</v>
      </c>
      <c r="B211" s="41"/>
      <c r="C211" s="182"/>
      <c r="D211" s="39"/>
    </row>
    <row r="212" spans="1:4" ht="21" customHeight="1">
      <c r="A212" s="8">
        <f>A211+1</f>
        <v>853</v>
      </c>
      <c r="B212" s="40"/>
      <c r="C212" s="182"/>
      <c r="D212" s="39"/>
    </row>
    <row r="213" spans="1:4" ht="21" customHeight="1">
      <c r="A213" s="8">
        <f>A212+1</f>
        <v>854</v>
      </c>
      <c r="B213" s="40"/>
      <c r="C213" s="182"/>
      <c r="D213" s="39"/>
    </row>
    <row r="214" spans="1:4" ht="21" customHeight="1">
      <c r="A214" s="8"/>
      <c r="B214" s="40"/>
      <c r="C214" s="178"/>
      <c r="D214" s="39"/>
    </row>
    <row r="215" spans="1:4" ht="21" customHeight="1">
      <c r="A215" s="8"/>
      <c r="B215" s="40"/>
      <c r="C215" s="178"/>
      <c r="D215" s="39"/>
    </row>
    <row r="216" spans="1:4" ht="21" customHeight="1">
      <c r="A216" s="8">
        <v>861</v>
      </c>
      <c r="B216" s="40"/>
      <c r="C216" s="182"/>
      <c r="D216" s="39"/>
    </row>
    <row r="217" spans="1:4" ht="21" customHeight="1">
      <c r="A217" s="8">
        <f>A216+1</f>
        <v>862</v>
      </c>
      <c r="B217" s="40"/>
      <c r="C217" s="182"/>
      <c r="D217" s="39"/>
    </row>
    <row r="218" spans="1:4" ht="21" customHeight="1">
      <c r="A218" s="8">
        <f>A217+1</f>
        <v>863</v>
      </c>
      <c r="B218" s="40"/>
      <c r="C218" s="182"/>
      <c r="D218" s="39"/>
    </row>
    <row r="219" spans="1:4" ht="21" customHeight="1">
      <c r="A219" s="8">
        <f>A218+1</f>
        <v>864</v>
      </c>
      <c r="B219" s="40"/>
      <c r="C219" s="182"/>
      <c r="D219" s="39"/>
    </row>
    <row r="220" spans="1:4" ht="21" customHeight="1">
      <c r="A220" s="8">
        <f>A219+1</f>
        <v>865</v>
      </c>
      <c r="B220" s="40"/>
      <c r="C220" s="182"/>
      <c r="D220" s="39"/>
    </row>
    <row r="221" spans="1:4" ht="21" customHeight="1">
      <c r="A221" s="8"/>
      <c r="B221" s="40"/>
      <c r="C221" s="182"/>
      <c r="D221" s="39"/>
    </row>
    <row r="222" spans="1:4" ht="21" customHeight="1">
      <c r="A222" s="70"/>
      <c r="B222" s="40"/>
      <c r="C222" s="182"/>
      <c r="D222" s="10"/>
    </row>
    <row r="223" spans="1:4" ht="21" customHeight="1">
      <c r="A223" s="70">
        <v>871</v>
      </c>
      <c r="B223" s="10"/>
      <c r="C223" s="15"/>
      <c r="D223" s="10"/>
    </row>
    <row r="224" spans="1:4" ht="21" customHeight="1">
      <c r="A224" s="70">
        <f>A223+1</f>
        <v>872</v>
      </c>
      <c r="B224" s="10"/>
      <c r="C224" s="15"/>
      <c r="D224" s="10"/>
    </row>
    <row r="225" spans="1:4" ht="21" customHeight="1">
      <c r="A225" s="70">
        <f>A224+1</f>
        <v>873</v>
      </c>
      <c r="B225" s="10"/>
      <c r="C225" s="15"/>
      <c r="D225" s="10"/>
    </row>
    <row r="226" spans="1:4" ht="21" customHeight="1">
      <c r="A226" s="70">
        <f>A225+1</f>
        <v>874</v>
      </c>
      <c r="B226" s="10"/>
      <c r="C226" s="15"/>
      <c r="D226" s="10"/>
    </row>
    <row r="227" spans="1:4" ht="21" customHeight="1">
      <c r="A227" s="70"/>
      <c r="B227" s="10"/>
      <c r="C227" s="15"/>
      <c r="D227" s="10"/>
    </row>
    <row r="228" spans="1:4" ht="21" customHeight="1">
      <c r="A228" s="70"/>
      <c r="B228" s="10"/>
      <c r="C228" s="15"/>
      <c r="D228" s="10"/>
    </row>
    <row r="229" ht="21" customHeight="1">
      <c r="A229" s="1">
        <v>881</v>
      </c>
    </row>
    <row r="230" ht="21" customHeight="1">
      <c r="A230" s="1">
        <f>A229+1</f>
        <v>882</v>
      </c>
    </row>
    <row r="231" ht="21" customHeight="1">
      <c r="A231" s="1">
        <f>A230+1</f>
        <v>883</v>
      </c>
    </row>
    <row r="232" ht="21" customHeight="1">
      <c r="A232" s="1">
        <f>A231+1</f>
        <v>884</v>
      </c>
    </row>
    <row r="233" ht="21" customHeight="1">
      <c r="A233" s="1"/>
    </row>
    <row r="234" ht="21" customHeight="1">
      <c r="A234" s="1"/>
    </row>
    <row r="235" ht="21" customHeight="1">
      <c r="A235" s="1">
        <v>881</v>
      </c>
    </row>
    <row r="236" ht="21" customHeight="1">
      <c r="A236" s="1">
        <f>A235+1</f>
        <v>882</v>
      </c>
    </row>
    <row r="237" ht="21" customHeight="1">
      <c r="A237" s="1">
        <f>A236+1</f>
        <v>883</v>
      </c>
    </row>
    <row r="238" ht="21" customHeight="1">
      <c r="A238" s="1">
        <f>A237+1</f>
        <v>884</v>
      </c>
    </row>
    <row r="239" ht="21" customHeight="1">
      <c r="A239" s="1"/>
    </row>
    <row r="240" ht="21" customHeight="1">
      <c r="A240" s="1"/>
    </row>
    <row r="241" ht="21" customHeight="1">
      <c r="A241" s="1">
        <v>89</v>
      </c>
    </row>
    <row r="242" ht="21" customHeight="1">
      <c r="A242" s="1"/>
    </row>
    <row r="243" ht="21" customHeight="1">
      <c r="A243" s="1"/>
    </row>
    <row r="244" ht="21" customHeight="1">
      <c r="A244" s="1"/>
    </row>
    <row r="245" ht="21" customHeight="1">
      <c r="A245" s="1"/>
    </row>
    <row r="246" ht="21" customHeight="1">
      <c r="A246" s="1"/>
    </row>
    <row r="247" ht="21" customHeight="1">
      <c r="A247" s="1"/>
    </row>
    <row r="248" ht="21" customHeight="1">
      <c r="A248" s="1"/>
    </row>
    <row r="249" ht="21" customHeight="1">
      <c r="A249" s="1"/>
    </row>
    <row r="250" ht="21" customHeight="1">
      <c r="A250" s="1"/>
    </row>
    <row r="251" ht="14.25" customHeight="1">
      <c r="A251" s="1"/>
    </row>
    <row r="252" ht="14.25" customHeight="1">
      <c r="A252" s="1"/>
    </row>
    <row r="253" ht="14.25" customHeight="1">
      <c r="A253" s="1"/>
    </row>
    <row r="254" ht="14.25" customHeight="1">
      <c r="A254" s="1"/>
    </row>
    <row r="255" ht="14.25" customHeight="1">
      <c r="A255" s="1"/>
    </row>
    <row r="256" ht="14.25" customHeight="1">
      <c r="A256" s="1"/>
    </row>
    <row r="257" ht="14.25" customHeight="1">
      <c r="A257" s="1"/>
    </row>
    <row r="258" ht="14.25" customHeight="1">
      <c r="A258" s="1"/>
    </row>
    <row r="259" ht="14.25" customHeight="1">
      <c r="A259" s="1"/>
    </row>
    <row r="260" ht="14.25" customHeight="1">
      <c r="A260" s="1"/>
    </row>
    <row r="261" ht="14.25" customHeight="1">
      <c r="A261" s="1"/>
    </row>
    <row r="262" ht="14.25" customHeight="1">
      <c r="A262" s="1"/>
    </row>
    <row r="263" ht="14.25" customHeight="1">
      <c r="A263" s="1"/>
    </row>
    <row r="264" ht="14.25" customHeight="1">
      <c r="A264" s="1"/>
    </row>
    <row r="265" ht="14.25" customHeight="1">
      <c r="A265" s="1"/>
    </row>
    <row r="266" ht="14.25" customHeight="1">
      <c r="A266" s="1"/>
    </row>
    <row r="267" ht="14.25" customHeight="1">
      <c r="A267" s="1"/>
    </row>
    <row r="268" ht="14.25" customHeight="1">
      <c r="A268" s="1"/>
    </row>
    <row r="269" ht="14.25" customHeight="1">
      <c r="A269" s="1"/>
    </row>
    <row r="270" ht="14.25" customHeight="1">
      <c r="A270" s="1"/>
    </row>
    <row r="271" ht="14.25" customHeight="1">
      <c r="A271" s="1"/>
    </row>
    <row r="272" ht="14.25" customHeight="1">
      <c r="A272" s="1"/>
    </row>
    <row r="273" ht="14.25" customHeight="1">
      <c r="A273" s="1"/>
    </row>
    <row r="274" ht="14.25" customHeight="1">
      <c r="A274" s="1"/>
    </row>
    <row r="275" ht="14.25" customHeight="1">
      <c r="A275" s="1"/>
    </row>
    <row r="276" ht="14.25" customHeight="1">
      <c r="A276" s="1"/>
    </row>
    <row r="277" ht="14.25" customHeight="1">
      <c r="A277" s="1"/>
    </row>
    <row r="278" ht="14.25" customHeight="1">
      <c r="A278" s="1"/>
    </row>
    <row r="279" ht="14.25" customHeight="1">
      <c r="A279" s="1"/>
    </row>
    <row r="280" ht="14.25" customHeight="1">
      <c r="A280" s="1"/>
    </row>
    <row r="281" ht="14.25" customHeight="1">
      <c r="A281" s="1"/>
    </row>
    <row r="282" ht="14.25" customHeight="1">
      <c r="A282" s="1"/>
    </row>
    <row r="283" ht="14.25" customHeight="1">
      <c r="A283" s="1"/>
    </row>
    <row r="284" ht="14.25" customHeight="1">
      <c r="A284" s="1"/>
    </row>
    <row r="285" ht="14.25" customHeight="1">
      <c r="A285" s="1"/>
    </row>
    <row r="286" ht="14.25" customHeight="1">
      <c r="A286" s="1"/>
    </row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</sheetData>
  <sheetProtection/>
  <mergeCells count="2">
    <mergeCell ref="A1:B1"/>
    <mergeCell ref="A77:B77"/>
  </mergeCells>
  <dataValidations count="1">
    <dataValidation type="list" allowBlank="1" showInputMessage="1" showErrorMessage="1" sqref="C174 C191 C184:C186 C179">
      <formula1>学年</formula1>
    </dataValidation>
  </dataValidations>
  <printOptions/>
  <pageMargins left="0.787" right="0.787" top="0.984" bottom="0.984" header="0.512" footer="0.512"/>
  <pageSetup orientation="portrait" paperSize="9" scale="13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40"/>
  <sheetViews>
    <sheetView view="pageBreakPreview" zoomScale="84" zoomScaleSheetLayoutView="84" workbookViewId="0" topLeftCell="A1">
      <selection activeCell="I13" sqref="I13"/>
    </sheetView>
  </sheetViews>
  <sheetFormatPr defaultColWidth="9.00390625" defaultRowHeight="13.5"/>
  <cols>
    <col min="1" max="1" width="9.125" style="11" bestFit="1" customWidth="1"/>
    <col min="2" max="2" width="6.00390625" style="11" customWidth="1"/>
    <col min="3" max="3" width="15.75390625" style="11" customWidth="1"/>
    <col min="4" max="5" width="11.50390625" style="11" customWidth="1"/>
    <col min="6" max="6" width="13.875" style="11" bestFit="1" customWidth="1"/>
    <col min="7" max="7" width="7.125" style="12" customWidth="1"/>
    <col min="8" max="8" width="10.875" style="11" bestFit="1" customWidth="1"/>
    <col min="9" max="9" width="9.375" style="12" bestFit="1" customWidth="1"/>
    <col min="10" max="10" width="9.125" style="11" bestFit="1" customWidth="1"/>
    <col min="11" max="11" width="9.00390625" style="11" customWidth="1"/>
    <col min="12" max="12" width="9.75390625" style="11" bestFit="1" customWidth="1"/>
    <col min="13" max="13" width="15.125" style="11" bestFit="1" customWidth="1"/>
    <col min="14" max="16384" width="9.00390625" style="11" customWidth="1"/>
  </cols>
  <sheetData>
    <row r="1" spans="1:21" ht="26.2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109"/>
      <c r="L1" s="34" t="e">
        <f>RANK(P1,$E$3:$E$13,1)</f>
        <v>#N/A</v>
      </c>
      <c r="M1" s="35">
        <v>521</v>
      </c>
      <c r="N1" s="33"/>
      <c r="O1" s="36"/>
      <c r="P1" s="37"/>
      <c r="Q1" s="34"/>
      <c r="R1" s="34" t="e">
        <f>IF(M1=0,"",VLOOKUP(M1,エントリー!$A$2:$D$250,3,0))</f>
        <v>#N/A</v>
      </c>
      <c r="S1" s="37">
        <f>P1-O1</f>
        <v>0</v>
      </c>
      <c r="T1" s="34" t="e">
        <f>RANK(S1,$H$3:$H$13,1)</f>
        <v>#N/A</v>
      </c>
      <c r="U1" s="10" t="e">
        <f>L1</f>
        <v>#N/A</v>
      </c>
    </row>
    <row r="2" spans="1:10" s="12" customFormat="1" ht="13.5">
      <c r="A2" s="43" t="s">
        <v>7</v>
      </c>
      <c r="B2" s="43"/>
      <c r="C2" s="43" t="s">
        <v>8</v>
      </c>
      <c r="D2" s="43" t="s">
        <v>13</v>
      </c>
      <c r="E2" s="43" t="s">
        <v>14</v>
      </c>
      <c r="F2" s="43" t="s">
        <v>9</v>
      </c>
      <c r="G2" s="43" t="s">
        <v>10</v>
      </c>
      <c r="H2" s="43" t="s">
        <v>11</v>
      </c>
      <c r="I2" s="110" t="s">
        <v>12</v>
      </c>
      <c r="J2" s="43" t="s">
        <v>7</v>
      </c>
    </row>
    <row r="3" spans="1:13" s="363" customFormat="1" ht="13.5">
      <c r="A3" s="356">
        <f>RANK(E3,$E$3:$E$11,1)</f>
        <v>7</v>
      </c>
      <c r="B3" s="357" t="s">
        <v>186</v>
      </c>
      <c r="C3" s="358" t="str">
        <f>IF(B3=0,"",VLOOKUP(B3,エントリー!$A$2:$D$250,4,0))</f>
        <v>宇大</v>
      </c>
      <c r="D3" s="359">
        <v>0</v>
      </c>
      <c r="E3" s="365">
        <v>0.014050925925925927</v>
      </c>
      <c r="F3" s="356" t="str">
        <f>IF(B3=0,"",VLOOKUP(B3,エントリー!$A$2:$D$250,2,0))</f>
        <v>岩瀬　美紗</v>
      </c>
      <c r="G3" s="356">
        <f>IF(B3=0,"",VLOOKUP(B3,エントリー!$A$2:$D$250,3,0))</f>
        <v>1</v>
      </c>
      <c r="H3" s="361">
        <f aca="true" t="shared" si="0" ref="H3:H13">E3-D3</f>
        <v>0.014050925925925927</v>
      </c>
      <c r="I3" s="362">
        <f>RANK(H3,$H$3:$H$11,1)</f>
        <v>7</v>
      </c>
      <c r="J3" s="356">
        <f>RANK(E3,$E$3:$E$11,1)</f>
        <v>7</v>
      </c>
      <c r="L3" s="364">
        <v>0.027777777777777776</v>
      </c>
      <c r="M3" s="364">
        <f aca="true" t="shared" si="1" ref="M3:M32">E3-L3</f>
        <v>-0.01372685185185185</v>
      </c>
    </row>
    <row r="4" spans="1:13" s="363" customFormat="1" ht="13.5">
      <c r="A4" s="356">
        <f aca="true" t="shared" si="2" ref="A4:A11">RANK(E4,$E$3:$E$11,1)</f>
        <v>3</v>
      </c>
      <c r="B4" s="357" t="s">
        <v>187</v>
      </c>
      <c r="C4" s="358" t="str">
        <f>IF(B4=0,"",VLOOKUP(B4,エントリー!$A$2:$D$250,4,0))</f>
        <v>静岡大</v>
      </c>
      <c r="D4" s="359">
        <v>0</v>
      </c>
      <c r="E4" s="365">
        <v>0.013657407407407408</v>
      </c>
      <c r="F4" s="356" t="str">
        <f>IF(B4=0,"",VLOOKUP(B4,エントリー!$A$2:$D$250,2,0))</f>
        <v>塚本　美帆</v>
      </c>
      <c r="G4" s="356">
        <f>IF(B4=0,"",VLOOKUP(B4,エントリー!$A$2:$D$250,3,0))</f>
        <v>1</v>
      </c>
      <c r="H4" s="361">
        <f t="shared" si="0"/>
        <v>0.013657407407407408</v>
      </c>
      <c r="I4" s="362">
        <f aca="true" t="shared" si="3" ref="I4:I11">RANK(H4,$H$3:$H$11,1)</f>
        <v>3</v>
      </c>
      <c r="J4" s="356">
        <f aca="true" t="shared" si="4" ref="J4:J11">RANK(E4,$E$3:$E$11,1)</f>
        <v>3</v>
      </c>
      <c r="L4" s="364">
        <v>0.027777777777777776</v>
      </c>
      <c r="M4" s="364">
        <f aca="true" t="shared" si="5" ref="M4:M13">E5-L4</f>
        <v>-0.013796296296296294</v>
      </c>
    </row>
    <row r="5" spans="1:13" s="363" customFormat="1" ht="13.5">
      <c r="A5" s="356">
        <f t="shared" si="2"/>
        <v>5</v>
      </c>
      <c r="B5" s="357" t="s">
        <v>188</v>
      </c>
      <c r="C5" s="358" t="str">
        <f>IF(B5=0,"",VLOOKUP(B5,エントリー!$A$2:$D$250,4,0))</f>
        <v>信州大</v>
      </c>
      <c r="D5" s="359">
        <v>0</v>
      </c>
      <c r="E5" s="365">
        <v>0.013981481481481482</v>
      </c>
      <c r="F5" s="356" t="str">
        <f>IF(B5=0,"",VLOOKUP(B5,エントリー!$A$2:$D$250,2,0))</f>
        <v>中沢  萌</v>
      </c>
      <c r="G5" s="356">
        <f>IF(B5=0,"",VLOOKUP(B5,エントリー!$A$2:$D$250,3,0))</f>
        <v>2</v>
      </c>
      <c r="H5" s="361">
        <f t="shared" si="0"/>
        <v>0.013981481481481482</v>
      </c>
      <c r="I5" s="362">
        <f t="shared" si="3"/>
        <v>5</v>
      </c>
      <c r="J5" s="356">
        <f t="shared" si="4"/>
        <v>5</v>
      </c>
      <c r="L5" s="364">
        <v>0.027777777777777776</v>
      </c>
      <c r="M5" s="364">
        <f t="shared" si="5"/>
        <v>-0.01392361111111111</v>
      </c>
    </row>
    <row r="6" spans="1:13" s="363" customFormat="1" ht="13.5">
      <c r="A6" s="356">
        <f t="shared" si="2"/>
        <v>4</v>
      </c>
      <c r="B6" s="357" t="s">
        <v>189</v>
      </c>
      <c r="C6" s="358" t="str">
        <f>IF(B6=0,"",VLOOKUP(B6,エントリー!$A$2:$D$250,4,0))</f>
        <v>千葉大</v>
      </c>
      <c r="D6" s="359">
        <v>0</v>
      </c>
      <c r="E6" s="365">
        <v>0.013854166666666666</v>
      </c>
      <c r="F6" s="356" t="str">
        <f>IF(B6=0,"",VLOOKUP(B6,エントリー!$A$2:$D$250,2,0))</f>
        <v>林　佳志乃</v>
      </c>
      <c r="G6" s="356">
        <f>IF(B6=0,"",VLOOKUP(B6,エントリー!$A$2:$D$250,3,0))</f>
        <v>2</v>
      </c>
      <c r="H6" s="361">
        <f t="shared" si="0"/>
        <v>0.013854166666666666</v>
      </c>
      <c r="I6" s="362">
        <f t="shared" si="3"/>
        <v>4</v>
      </c>
      <c r="J6" s="356">
        <f t="shared" si="4"/>
        <v>4</v>
      </c>
      <c r="L6" s="364">
        <v>0.027777777777777776</v>
      </c>
      <c r="M6" s="364">
        <f t="shared" si="5"/>
        <v>-0.01466435185185185</v>
      </c>
    </row>
    <row r="7" spans="1:13" s="363" customFormat="1" ht="13.5">
      <c r="A7" s="356">
        <f t="shared" si="2"/>
        <v>2</v>
      </c>
      <c r="B7" s="357" t="s">
        <v>190</v>
      </c>
      <c r="C7" s="358" t="str">
        <f>IF(B7=0,"",VLOOKUP(B7,エントリー!$A$2:$D$250,4,0))</f>
        <v>都留文大</v>
      </c>
      <c r="D7" s="359">
        <v>0</v>
      </c>
      <c r="E7" s="365">
        <v>0.013113425925925926</v>
      </c>
      <c r="F7" s="356" t="str">
        <f>IF(B7=0,"",VLOOKUP(B7,エントリー!$A$2:$D$250,2,0))</f>
        <v>高村　杏</v>
      </c>
      <c r="G7" s="356">
        <f>IF(B7=0,"",VLOOKUP(B7,エントリー!$A$2:$D$250,3,0))</f>
        <v>1</v>
      </c>
      <c r="H7" s="361">
        <f t="shared" si="0"/>
        <v>0.013113425925925926</v>
      </c>
      <c r="I7" s="362">
        <f t="shared" si="3"/>
        <v>2</v>
      </c>
      <c r="J7" s="356">
        <f t="shared" si="4"/>
        <v>2</v>
      </c>
      <c r="L7" s="364">
        <v>0.027777777777777776</v>
      </c>
      <c r="M7" s="364">
        <f t="shared" si="5"/>
        <v>-0.013738425925925925</v>
      </c>
    </row>
    <row r="8" spans="1:13" s="363" customFormat="1" ht="13.5">
      <c r="A8" s="356">
        <f t="shared" si="2"/>
        <v>6</v>
      </c>
      <c r="B8" s="357" t="s">
        <v>191</v>
      </c>
      <c r="C8" s="358" t="str">
        <f>IF(B8=0,"",VLOOKUP(B8,エントリー!$A$2:$D$250,4,0))</f>
        <v>東外大</v>
      </c>
      <c r="D8" s="359">
        <v>0</v>
      </c>
      <c r="E8" s="365">
        <v>0.014039351851851851</v>
      </c>
      <c r="F8" s="356" t="str">
        <f>IF(B8=0,"",VLOOKUP(B8,エントリー!$A$2:$D$250,2,0))</f>
        <v>小林　美希</v>
      </c>
      <c r="G8" s="356">
        <f>IF(B8=0,"",VLOOKUP(B8,エントリー!$A$2:$D$250,3,0))</f>
        <v>3</v>
      </c>
      <c r="H8" s="361">
        <f t="shared" si="0"/>
        <v>0.014039351851851851</v>
      </c>
      <c r="I8" s="362">
        <f t="shared" si="3"/>
        <v>6</v>
      </c>
      <c r="J8" s="356">
        <f t="shared" si="4"/>
        <v>6</v>
      </c>
      <c r="L8" s="364">
        <v>0.027777777777777776</v>
      </c>
      <c r="M8" s="364">
        <f t="shared" si="5"/>
        <v>-0.015520833333333333</v>
      </c>
    </row>
    <row r="9" spans="1:13" s="363" customFormat="1" ht="13.5">
      <c r="A9" s="356">
        <f t="shared" si="2"/>
        <v>1</v>
      </c>
      <c r="B9" s="357" t="s">
        <v>192</v>
      </c>
      <c r="C9" s="358" t="str">
        <f>IF(B9=0,"",VLOOKUP(B9,エントリー!$A$2:$D$250,4,0))</f>
        <v>東学大</v>
      </c>
      <c r="D9" s="359">
        <v>0</v>
      </c>
      <c r="E9" s="365">
        <v>0.012256944444444444</v>
      </c>
      <c r="F9" s="356" t="str">
        <f>IF(B9=0,"",VLOOKUP(B9,エントリー!$A$2:$D$250,2,0))</f>
        <v>柴田　千歳</v>
      </c>
      <c r="G9" s="356">
        <f>IF(B9=0,"",VLOOKUP(B9,エントリー!$A$2:$D$250,3,0))</f>
        <v>2</v>
      </c>
      <c r="H9" s="361">
        <f t="shared" si="0"/>
        <v>0.012256944444444444</v>
      </c>
      <c r="I9" s="362">
        <f t="shared" si="3"/>
        <v>1</v>
      </c>
      <c r="J9" s="356">
        <f t="shared" si="4"/>
        <v>1</v>
      </c>
      <c r="L9" s="364">
        <v>0.027777777777777776</v>
      </c>
      <c r="M9" s="364">
        <f t="shared" si="5"/>
        <v>-0.013298611111111108</v>
      </c>
    </row>
    <row r="10" spans="1:13" s="363" customFormat="1" ht="13.5">
      <c r="A10" s="356">
        <f t="shared" si="2"/>
        <v>9</v>
      </c>
      <c r="B10" s="357" t="s">
        <v>193</v>
      </c>
      <c r="C10" s="358" t="str">
        <f>IF(B10=0,"",VLOOKUP(B10,エントリー!$A$2:$D$250,4,0))</f>
        <v>東工大</v>
      </c>
      <c r="D10" s="359">
        <v>0</v>
      </c>
      <c r="E10" s="365">
        <v>0.014479166666666668</v>
      </c>
      <c r="F10" s="356" t="str">
        <f>IF(B10=0,"",VLOOKUP(B10,エントリー!$A$2:$D$250,2,0))</f>
        <v>藤本　絢香</v>
      </c>
      <c r="G10" s="356">
        <f>IF(B10=0,"",VLOOKUP(B10,エントリー!$A$2:$D$250,3,0))</f>
        <v>1</v>
      </c>
      <c r="H10" s="361">
        <f t="shared" si="0"/>
        <v>0.014479166666666668</v>
      </c>
      <c r="I10" s="362">
        <f t="shared" si="3"/>
        <v>9</v>
      </c>
      <c r="J10" s="356">
        <f t="shared" si="4"/>
        <v>9</v>
      </c>
      <c r="L10" s="364">
        <v>0.027777777777777776</v>
      </c>
      <c r="M10" s="364">
        <f t="shared" si="5"/>
        <v>-0.013518518518518515</v>
      </c>
    </row>
    <row r="11" spans="1:13" s="363" customFormat="1" ht="13.5">
      <c r="A11" s="356">
        <f t="shared" si="2"/>
        <v>8</v>
      </c>
      <c r="B11" s="357" t="s">
        <v>194</v>
      </c>
      <c r="C11" s="358" t="str">
        <f>IF(B11=0,"",VLOOKUP(B11,エントリー!$A$2:$D$250,4,0))</f>
        <v>新潟大</v>
      </c>
      <c r="D11" s="359">
        <v>0</v>
      </c>
      <c r="E11" s="365">
        <v>0.014259259259259261</v>
      </c>
      <c r="F11" s="356" t="str">
        <f>IF(B11=0,"",VLOOKUP(B11,エントリー!$A$2:$D$250,2,0))</f>
        <v>樋口　久子</v>
      </c>
      <c r="G11" s="356">
        <f>IF(B11=0,"",VLOOKUP(B11,エントリー!$A$2:$D$250,3,0))</f>
        <v>1</v>
      </c>
      <c r="H11" s="361">
        <f t="shared" si="0"/>
        <v>0.014259259259259261</v>
      </c>
      <c r="I11" s="362">
        <f t="shared" si="3"/>
        <v>8</v>
      </c>
      <c r="J11" s="356">
        <f t="shared" si="4"/>
        <v>8</v>
      </c>
      <c r="L11" s="364">
        <v>0.027777777777777776</v>
      </c>
      <c r="M11" s="364">
        <f t="shared" si="5"/>
        <v>-0.015995370370370368</v>
      </c>
    </row>
    <row r="12" spans="1:13" ht="13.5">
      <c r="A12" s="39" t="s">
        <v>15</v>
      </c>
      <c r="B12" s="220" t="s">
        <v>195</v>
      </c>
      <c r="C12" s="44" t="str">
        <f>IF(B12=0,"",VLOOKUP(B12,エントリー!$A$2:$D$250,4,0))</f>
        <v>群大ＯＢ</v>
      </c>
      <c r="D12" s="45">
        <v>0</v>
      </c>
      <c r="E12" s="354">
        <v>0.011782407407407406</v>
      </c>
      <c r="F12" s="39" t="str">
        <f>IF(B12=0,"",VLOOKUP(B12,エントリー!$A$2:$D$250,2,0))</f>
        <v>田山　俊樹</v>
      </c>
      <c r="G12" s="39">
        <f>IF(B12=0,"",VLOOKUP(B12,エントリー!$A$2:$D$250,3,0))</f>
        <v>4</v>
      </c>
      <c r="H12" s="46">
        <f t="shared" si="0"/>
        <v>0.011782407407407406</v>
      </c>
      <c r="I12" s="102" t="s">
        <v>15</v>
      </c>
      <c r="J12" s="39" t="s">
        <v>15</v>
      </c>
      <c r="L12" s="72">
        <v>0.027777777777777776</v>
      </c>
      <c r="M12" s="72">
        <f t="shared" si="1"/>
        <v>-0.015995370370370368</v>
      </c>
    </row>
    <row r="13" spans="1:13" ht="13.5">
      <c r="A13" s="39" t="s">
        <v>48</v>
      </c>
      <c r="B13" s="220" t="s">
        <v>196</v>
      </c>
      <c r="C13" s="44" t="str">
        <f>IF(B13=0,"",VLOOKUP(B13,エントリー!$A$2:$D$250,4,0))</f>
        <v>埼大Ｂ</v>
      </c>
      <c r="D13" s="45">
        <v>0</v>
      </c>
      <c r="E13" s="354">
        <v>0.013449074074074073</v>
      </c>
      <c r="F13" s="39" t="str">
        <f>IF(B13=0,"",VLOOKUP(B13,エントリー!$A$2:$D$250,2,0))</f>
        <v>石橋　斐子</v>
      </c>
      <c r="G13" s="39">
        <f>IF(B13=0,"",VLOOKUP(B13,エントリー!$A$2:$D$250,3,0))</f>
        <v>3</v>
      </c>
      <c r="H13" s="46">
        <f t="shared" si="0"/>
        <v>0.013449074074074073</v>
      </c>
      <c r="I13" s="102" t="s">
        <v>48</v>
      </c>
      <c r="J13" s="39" t="s">
        <v>48</v>
      </c>
      <c r="L13" s="72">
        <v>0.027777777777777776</v>
      </c>
      <c r="M13" s="72">
        <f t="shared" si="1"/>
        <v>-0.014328703703703703</v>
      </c>
    </row>
    <row r="14" spans="1:13" ht="13.5">
      <c r="A14" s="39" t="s">
        <v>48</v>
      </c>
      <c r="B14" s="220" t="s">
        <v>197</v>
      </c>
      <c r="C14" s="44" t="str">
        <f>IF(B14=0,"",VLOOKUP(B14,エントリー!$A$2:$D$250,4,0))</f>
        <v>東学大Ｂ</v>
      </c>
      <c r="D14" s="45">
        <v>0</v>
      </c>
      <c r="E14" s="354">
        <v>0.01525462962962963</v>
      </c>
      <c r="F14" s="39" t="str">
        <f>IF(B14=0,"",VLOOKUP(B14,エントリー!$A$2:$D$250,2,0))</f>
        <v>志田　望</v>
      </c>
      <c r="G14" s="39">
        <f>IF(B14=0,"",VLOOKUP(B14,エントリー!$A$2:$D$250,3,0))</f>
        <v>3</v>
      </c>
      <c r="H14" s="46">
        <f>E14-D14</f>
        <v>0.01525462962962963</v>
      </c>
      <c r="I14" s="102" t="s">
        <v>48</v>
      </c>
      <c r="J14" s="39" t="s">
        <v>48</v>
      </c>
      <c r="L14" s="72">
        <v>0.027777777777777776</v>
      </c>
      <c r="M14" s="72">
        <f t="shared" si="1"/>
        <v>-0.012523148148148146</v>
      </c>
    </row>
    <row r="15" spans="1:13" ht="13.5" customHeight="1">
      <c r="A15" s="10" t="s">
        <v>28</v>
      </c>
      <c r="B15" s="220" t="s">
        <v>198</v>
      </c>
      <c r="C15" s="44" t="str">
        <f>IF(B15=0,"",VLOOKUP(B15,エントリー!$A$2:$D$250,4,0))</f>
        <v>東学大中長MIX</v>
      </c>
      <c r="D15" s="13">
        <v>0</v>
      </c>
      <c r="E15" s="355">
        <v>0.013344907407407408</v>
      </c>
      <c r="F15" s="10" t="str">
        <f>IF(B15=0,"",VLOOKUP(B15,エントリー!$A$2:$D$250,2,0))</f>
        <v>大内 穂高</v>
      </c>
      <c r="G15" s="42">
        <f>IF(B15=0,"",VLOOKUP(B15,エントリー!$A$2:$D$250,3,0))</f>
        <v>2</v>
      </c>
      <c r="H15" s="14">
        <f aca="true" t="shared" si="6" ref="H15:H32">E15-D15</f>
        <v>0.013344907407407408</v>
      </c>
      <c r="I15" s="101" t="s">
        <v>29</v>
      </c>
      <c r="J15" s="10" t="s">
        <v>28</v>
      </c>
      <c r="L15" s="72">
        <v>0.027777777777777776</v>
      </c>
      <c r="M15" s="72">
        <f t="shared" si="1"/>
        <v>-0.014432870370370368</v>
      </c>
    </row>
    <row r="16" spans="1:13" ht="13.5">
      <c r="A16" s="10" t="s">
        <v>28</v>
      </c>
      <c r="B16" s="220" t="s">
        <v>199</v>
      </c>
      <c r="C16" s="44" t="str">
        <f>IF(B16=0,"",VLOOKUP(B16,エントリー!$A$2:$D$250,4,0))</f>
        <v>チームおじどん</v>
      </c>
      <c r="D16" s="13">
        <v>0</v>
      </c>
      <c r="E16" s="355">
        <v>0.010983796296296297</v>
      </c>
      <c r="F16" s="10" t="str">
        <f>IF(B16=0,"",VLOOKUP(B16,エントリー!$A$2:$D$250,2,0))</f>
        <v>依田 崇弘</v>
      </c>
      <c r="G16" s="42" t="str">
        <f>IF(B16=0,"",VLOOKUP(B16,エントリー!$A$2:$D$250,3,0))</f>
        <v>OB</v>
      </c>
      <c r="H16" s="14">
        <f t="shared" si="6"/>
        <v>0.010983796296296297</v>
      </c>
      <c r="I16" s="101" t="s">
        <v>29</v>
      </c>
      <c r="J16" s="10" t="s">
        <v>28</v>
      </c>
      <c r="L16" s="72">
        <v>0.027777777777777776</v>
      </c>
      <c r="M16" s="72">
        <f t="shared" si="1"/>
        <v>-0.01679398148148148</v>
      </c>
    </row>
    <row r="17" spans="1:13" ht="27">
      <c r="A17" s="10" t="s">
        <v>28</v>
      </c>
      <c r="B17" s="220" t="s">
        <v>200</v>
      </c>
      <c r="C17" s="44" t="str">
        <f>IF(B17=0,"",VLOOKUP(B17,エントリー!$A$2:$D$250,4,0))</f>
        <v>飛び出せタジマデラックス</v>
      </c>
      <c r="D17" s="13">
        <v>0</v>
      </c>
      <c r="E17" s="355"/>
      <c r="F17" s="10" t="str">
        <f>IF(B17=0,"",VLOOKUP(B17,エントリー!$A$2:$D$250,2,0))</f>
        <v>広江　早紀</v>
      </c>
      <c r="G17" s="42" t="str">
        <f>IF(B17=0,"",VLOOKUP(B17,エントリー!$A$2:$D$250,3,0))</f>
        <v>OG</v>
      </c>
      <c r="H17" s="14">
        <f t="shared" si="6"/>
        <v>0</v>
      </c>
      <c r="I17" s="101" t="s">
        <v>29</v>
      </c>
      <c r="J17" s="10" t="s">
        <v>28</v>
      </c>
      <c r="L17" s="72">
        <v>0.027777777777777776</v>
      </c>
      <c r="M17" s="72">
        <f t="shared" si="1"/>
        <v>-0.027777777777777776</v>
      </c>
    </row>
    <row r="18" spans="1:13" ht="13.5">
      <c r="A18" s="10" t="s">
        <v>28</v>
      </c>
      <c r="B18" s="220" t="s">
        <v>201</v>
      </c>
      <c r="C18" s="44" t="str">
        <f>IF(B18=0,"",VLOOKUP(B18,エントリー!$A$2:$D$250,4,0))</f>
        <v>team toukon</v>
      </c>
      <c r="D18" s="13">
        <v>0</v>
      </c>
      <c r="E18" s="355">
        <v>0.017557870370370373</v>
      </c>
      <c r="F18" s="10" t="str">
        <f>IF(B18=0,"",VLOOKUP(B18,エントリー!$A$2:$D$250,2,0))</f>
        <v>高須賀　眞子</v>
      </c>
      <c r="G18" s="42">
        <f>IF(B18=0,"",VLOOKUP(B18,エントリー!$A$2:$D$250,3,0))</f>
        <v>1</v>
      </c>
      <c r="H18" s="14">
        <f>E18-D18</f>
        <v>0.017557870370370373</v>
      </c>
      <c r="I18" s="101" t="s">
        <v>29</v>
      </c>
      <c r="J18" s="10" t="s">
        <v>28</v>
      </c>
      <c r="L18" s="72">
        <v>0.027777777777777776</v>
      </c>
      <c r="M18" s="72">
        <f t="shared" si="1"/>
        <v>-0.010219907407407403</v>
      </c>
    </row>
    <row r="19" spans="1:13" ht="13.5">
      <c r="A19" s="10" t="s">
        <v>28</v>
      </c>
      <c r="B19" s="220" t="s">
        <v>202</v>
      </c>
      <c r="C19" s="74" t="str">
        <f>IF(B19=0,"",VLOOKUP(B19,エントリー!$A$2:$D$250,4,0))</f>
        <v>TEAM 混成</v>
      </c>
      <c r="D19" s="13">
        <v>0</v>
      </c>
      <c r="E19" s="355">
        <v>0.013541666666666667</v>
      </c>
      <c r="F19" s="10" t="str">
        <f>IF(B19=0,"",VLOOKUP(B19,エントリー!$A$2:$D$250,2,0))</f>
        <v>中西 俊紀</v>
      </c>
      <c r="G19" s="42">
        <f>IF(B19=0,"",VLOOKUP(B19,エントリー!$A$2:$D$250,3,0))</f>
        <v>3</v>
      </c>
      <c r="H19" s="14">
        <f t="shared" si="6"/>
        <v>0.013541666666666667</v>
      </c>
      <c r="I19" s="101" t="s">
        <v>29</v>
      </c>
      <c r="J19" s="10" t="s">
        <v>28</v>
      </c>
      <c r="L19" s="72">
        <v>0.027777777777777776</v>
      </c>
      <c r="M19" s="72">
        <f t="shared" si="1"/>
        <v>-0.014236111111111109</v>
      </c>
    </row>
    <row r="20" spans="1:13" ht="13.5">
      <c r="A20" s="10" t="s">
        <v>28</v>
      </c>
      <c r="B20" s="220" t="s">
        <v>203</v>
      </c>
      <c r="C20" s="44" t="str">
        <f>IF(B20=0,"",VLOOKUP(B20,エントリー!$A$2:$D$250,4,0))</f>
        <v>東工大Ｂ</v>
      </c>
      <c r="D20" s="13">
        <v>0</v>
      </c>
      <c r="E20" s="355">
        <v>0.012187500000000002</v>
      </c>
      <c r="F20" s="10" t="str">
        <f>IF(B20=0,"",VLOOKUP(B20,エントリー!$A$2:$D$250,2,0))</f>
        <v>松野　樹</v>
      </c>
      <c r="G20" s="42">
        <f>IF(B20=0,"",VLOOKUP(B20,エントリー!$A$2:$D$250,3,0))</f>
        <v>1</v>
      </c>
      <c r="H20" s="14">
        <f t="shared" si="6"/>
        <v>0.012187500000000002</v>
      </c>
      <c r="I20" s="101" t="s">
        <v>29</v>
      </c>
      <c r="J20" s="10" t="s">
        <v>28</v>
      </c>
      <c r="L20" s="72">
        <v>0.027777777777777776</v>
      </c>
      <c r="M20" s="72">
        <f t="shared" si="1"/>
        <v>-0.015590277777777774</v>
      </c>
    </row>
    <row r="21" spans="1:13" ht="13.5">
      <c r="A21" s="10" t="s">
        <v>28</v>
      </c>
      <c r="B21" s="220" t="s">
        <v>204</v>
      </c>
      <c r="C21" s="44" t="str">
        <f>IF(B21=0,"",VLOOKUP(B21,エントリー!$A$2:$D$250,4,0))</f>
        <v>東工大Ｃ　</v>
      </c>
      <c r="D21" s="13">
        <v>0</v>
      </c>
      <c r="E21" s="355">
        <v>0.012222222222222223</v>
      </c>
      <c r="F21" s="10" t="str">
        <f>IF(B21=0,"",VLOOKUP(B21,エントリー!$A$2:$D$250,2,0))</f>
        <v>氏本　慧</v>
      </c>
      <c r="G21" s="42">
        <f>IF(B21=0,"",VLOOKUP(B21,エントリー!$A$2:$D$250,3,0))</f>
        <v>2</v>
      </c>
      <c r="H21" s="14">
        <f t="shared" si="6"/>
        <v>0.012222222222222223</v>
      </c>
      <c r="I21" s="101" t="s">
        <v>29</v>
      </c>
      <c r="J21" s="10" t="s">
        <v>28</v>
      </c>
      <c r="L21" s="72">
        <v>0.027777777777777776</v>
      </c>
      <c r="M21" s="72">
        <f t="shared" si="1"/>
        <v>-0.015555555555555553</v>
      </c>
    </row>
    <row r="22" spans="1:13" ht="13.5">
      <c r="A22" s="10" t="s">
        <v>29</v>
      </c>
      <c r="B22" s="220" t="s">
        <v>205</v>
      </c>
      <c r="C22" s="44" t="str">
        <f>IF(B22=0,"",VLOOKUP(B22,エントリー!$A$2:$D$250,4,0))</f>
        <v>東北大Ｄ</v>
      </c>
      <c r="D22" s="13">
        <v>0</v>
      </c>
      <c r="E22" s="355">
        <v>0.01269675925925926</v>
      </c>
      <c r="F22" s="10" t="str">
        <f>IF(B22=0,"",VLOOKUP(B22,エントリー!$A$2:$D$250,2,0))</f>
        <v>鈴木　絢子</v>
      </c>
      <c r="G22" s="42">
        <f>IF(B22=0,"",VLOOKUP(B22,エントリー!$A$2:$D$250,3,0))</f>
        <v>1</v>
      </c>
      <c r="H22" s="14">
        <f t="shared" si="6"/>
        <v>0.01269675925925926</v>
      </c>
      <c r="I22" s="101" t="s">
        <v>29</v>
      </c>
      <c r="J22" s="10" t="s">
        <v>29</v>
      </c>
      <c r="L22" s="72">
        <v>0.027777777777777776</v>
      </c>
      <c r="M22" s="72">
        <f t="shared" si="1"/>
        <v>-0.015081018518518516</v>
      </c>
    </row>
    <row r="23" spans="1:13" ht="13.5">
      <c r="A23" s="10" t="s">
        <v>29</v>
      </c>
      <c r="B23" s="220" t="s">
        <v>206</v>
      </c>
      <c r="C23" s="44" t="str">
        <f>IF(B23=0,"",VLOOKUP(B23,エントリー!$A$2:$D$250,4,0))</f>
        <v>チーム澤田</v>
      </c>
      <c r="D23" s="13">
        <v>0</v>
      </c>
      <c r="E23" s="355">
        <v>0.014710648148148148</v>
      </c>
      <c r="F23" s="10" t="str">
        <f>IF(B23=0,"",VLOOKUP(B23,エントリー!$A$2:$D$250,2,0))</f>
        <v>福富　一喜</v>
      </c>
      <c r="G23" s="42">
        <f>IF(B23=0,"",VLOOKUP(B23,エントリー!$A$2:$D$250,3,0))</f>
        <v>0</v>
      </c>
      <c r="H23" s="14">
        <f t="shared" si="6"/>
        <v>0.014710648148148148</v>
      </c>
      <c r="I23" s="101" t="s">
        <v>29</v>
      </c>
      <c r="J23" s="10" t="s">
        <v>29</v>
      </c>
      <c r="L23" s="72">
        <v>0.027777777777777776</v>
      </c>
      <c r="M23" s="72">
        <f t="shared" si="1"/>
        <v>-0.013067129629629628</v>
      </c>
    </row>
    <row r="24" spans="1:13" ht="13.5">
      <c r="A24" s="10" t="s">
        <v>28</v>
      </c>
      <c r="B24" s="220" t="s">
        <v>207</v>
      </c>
      <c r="C24" s="44" t="str">
        <f>IF(B24=0,"",VLOOKUP(B24,エントリー!$A$2:$D$250,4,0))</f>
        <v>澤田ヤング</v>
      </c>
      <c r="D24" s="13">
        <v>0</v>
      </c>
      <c r="E24" s="355">
        <v>0.013368055555555557</v>
      </c>
      <c r="F24" s="10" t="str">
        <f>IF(B24=0,"",VLOOKUP(B24,エントリー!$A$2:$D$250,2,0))</f>
        <v>鈴木　洋輔</v>
      </c>
      <c r="G24" s="42">
        <f>IF(B24=0,"",VLOOKUP(B24,エントリー!$A$2:$D$250,3,0))</f>
        <v>0</v>
      </c>
      <c r="H24" s="14">
        <f t="shared" si="6"/>
        <v>0.013368055555555557</v>
      </c>
      <c r="I24" s="101" t="s">
        <v>15</v>
      </c>
      <c r="J24" s="10" t="s">
        <v>28</v>
      </c>
      <c r="L24" s="72">
        <v>0.027777777777777776</v>
      </c>
      <c r="M24" s="72">
        <f t="shared" si="1"/>
        <v>-0.01440972222222222</v>
      </c>
    </row>
    <row r="25" spans="1:13" ht="13.5">
      <c r="A25" s="10" t="s">
        <v>28</v>
      </c>
      <c r="B25" s="221"/>
      <c r="C25" s="44">
        <f>IF(B25=0,"",VLOOKUP(B25,エントリー!$A$2:$D$250,4,0))</f>
      </c>
      <c r="D25" s="13">
        <v>0</v>
      </c>
      <c r="E25" s="355"/>
      <c r="F25" s="10">
        <f>IF(B25=0,"",VLOOKUP(B25,エントリー!$A$2:$D$250,2,0))</f>
      </c>
      <c r="G25" s="42">
        <f>IF(B25=0,"",VLOOKUP(B25,エントリー!$A$2:$D$250,3,0))</f>
      </c>
      <c r="H25" s="14">
        <f t="shared" si="6"/>
        <v>0</v>
      </c>
      <c r="I25" s="101" t="s">
        <v>15</v>
      </c>
      <c r="J25" s="10" t="s">
        <v>28</v>
      </c>
      <c r="L25" s="72">
        <v>0.027777777777777776</v>
      </c>
      <c r="M25" s="72">
        <f t="shared" si="1"/>
        <v>-0.027777777777777776</v>
      </c>
    </row>
    <row r="26" spans="1:13" ht="13.5">
      <c r="A26" s="10" t="s">
        <v>28</v>
      </c>
      <c r="B26" s="221"/>
      <c r="C26" s="44">
        <f>IF(B26=0,"",VLOOKUP(B26,エントリー!$A$2:$D$250,4,0))</f>
      </c>
      <c r="D26" s="13">
        <v>0</v>
      </c>
      <c r="E26" s="355"/>
      <c r="F26" s="10">
        <f>IF(B26=0,"",VLOOKUP(B26,エントリー!$A$2:$D$250,2,0))</f>
      </c>
      <c r="G26" s="42">
        <f>IF(B26=0,"",VLOOKUP(B26,エントリー!$A$2:$D$250,3,0))</f>
      </c>
      <c r="H26" s="14">
        <f t="shared" si="6"/>
        <v>0</v>
      </c>
      <c r="I26" s="101" t="s">
        <v>15</v>
      </c>
      <c r="J26" s="10" t="s">
        <v>28</v>
      </c>
      <c r="L26" s="72">
        <v>0.027777777777777776</v>
      </c>
      <c r="M26" s="72">
        <f t="shared" si="1"/>
        <v>-0.027777777777777776</v>
      </c>
    </row>
    <row r="27" spans="1:13" ht="13.5" customHeight="1">
      <c r="A27" s="10" t="s">
        <v>28</v>
      </c>
      <c r="B27" s="221"/>
      <c r="C27" s="44">
        <f>IF(B27=0,"",VLOOKUP(B27,エントリー!$A$2:$D$250,4,0))</f>
      </c>
      <c r="D27" s="13">
        <v>0</v>
      </c>
      <c r="E27" s="355"/>
      <c r="F27" s="10">
        <f>IF(B27=0,"",VLOOKUP(B27,エントリー!$A$2:$D$250,2,0))</f>
      </c>
      <c r="G27" s="42">
        <f>IF(B27=0,"",VLOOKUP(B27,エントリー!$A$2:$D$250,3,0))</f>
      </c>
      <c r="H27" s="14">
        <f t="shared" si="6"/>
        <v>0</v>
      </c>
      <c r="I27" s="101" t="s">
        <v>15</v>
      </c>
      <c r="J27" s="10" t="s">
        <v>28</v>
      </c>
      <c r="L27" s="72">
        <v>0.027777777777777776</v>
      </c>
      <c r="M27" s="72">
        <f t="shared" si="1"/>
        <v>-0.027777777777777776</v>
      </c>
    </row>
    <row r="28" spans="1:13" ht="13.5" customHeight="1">
      <c r="A28" s="10" t="s">
        <v>28</v>
      </c>
      <c r="B28" s="221"/>
      <c r="C28" s="44">
        <f>IF(B28=0,"",VLOOKUP(B28,エントリー!$A$2:$D$250,4,0))</f>
      </c>
      <c r="D28" s="13"/>
      <c r="E28" s="355"/>
      <c r="F28" s="10">
        <f>IF(B28=0,"",VLOOKUP(B28,エントリー!$A$2:$D$250,2,0))</f>
      </c>
      <c r="G28" s="42">
        <f>IF(B28=0,"",VLOOKUP(B28,エントリー!$A$2:$D$250,3,0))</f>
      </c>
      <c r="H28" s="14">
        <f t="shared" si="6"/>
        <v>0</v>
      </c>
      <c r="I28" s="101" t="s">
        <v>15</v>
      </c>
      <c r="J28" s="10" t="s">
        <v>28</v>
      </c>
      <c r="L28" s="72">
        <v>0.027777777777777776</v>
      </c>
      <c r="M28" s="72">
        <f t="shared" si="1"/>
        <v>-0.027777777777777776</v>
      </c>
    </row>
    <row r="29" spans="1:13" ht="13.5">
      <c r="A29" s="10" t="s">
        <v>28</v>
      </c>
      <c r="B29" s="221"/>
      <c r="C29" s="44">
        <f>IF(B29=0,"",VLOOKUP(B29,エントリー!$A$2:$D$250,4,0))</f>
      </c>
      <c r="D29" s="13">
        <v>0</v>
      </c>
      <c r="E29" s="355"/>
      <c r="F29" s="10">
        <f>IF(B29=0,"",VLOOKUP(B29,エントリー!$A$2:$D$250,2,0))</f>
      </c>
      <c r="G29" s="42">
        <f>IF(B29=0,"",VLOOKUP(B29,エントリー!$A$2:$D$250,3,0))</f>
      </c>
      <c r="H29" s="14">
        <f t="shared" si="6"/>
        <v>0</v>
      </c>
      <c r="I29" s="101" t="s">
        <v>15</v>
      </c>
      <c r="J29" s="10" t="s">
        <v>28</v>
      </c>
      <c r="L29" s="72">
        <v>0.027777777777777776</v>
      </c>
      <c r="M29" s="72">
        <f t="shared" si="1"/>
        <v>-0.027777777777777776</v>
      </c>
    </row>
    <row r="30" spans="1:13" ht="13.5" customHeight="1">
      <c r="A30" s="10" t="s">
        <v>28</v>
      </c>
      <c r="B30" s="221"/>
      <c r="C30" s="44">
        <f>IF(B30=0,"",VLOOKUP(B30,エントリー!$A$2:$D$250,4,0))</f>
      </c>
      <c r="D30" s="13">
        <v>0</v>
      </c>
      <c r="E30" s="355"/>
      <c r="F30" s="10">
        <f>IF(B30=0,"",VLOOKUP(B30,エントリー!$A$2:$D$250,2,0))</f>
      </c>
      <c r="G30" s="42">
        <f>IF(B30=0,"",VLOOKUP(B30,エントリー!$A$2:$D$250,3,0))</f>
      </c>
      <c r="H30" s="14">
        <f t="shared" si="6"/>
        <v>0</v>
      </c>
      <c r="I30" s="101" t="s">
        <v>15</v>
      </c>
      <c r="J30" s="10" t="s">
        <v>28</v>
      </c>
      <c r="L30" s="72">
        <v>0.027777777777777776</v>
      </c>
      <c r="M30" s="72">
        <f t="shared" si="1"/>
        <v>-0.027777777777777776</v>
      </c>
    </row>
    <row r="31" spans="1:13" ht="13.5">
      <c r="A31" s="10" t="s">
        <v>28</v>
      </c>
      <c r="B31" s="221"/>
      <c r="C31" s="44">
        <f>IF(B31=0,"",VLOOKUP(B31,エントリー!$A$2:$D$250,4,0))</f>
      </c>
      <c r="D31" s="13">
        <v>0</v>
      </c>
      <c r="E31" s="355"/>
      <c r="F31" s="10">
        <f>IF(B31=0,"",VLOOKUP(B31,エントリー!$A$2:$D$250,2,0))</f>
      </c>
      <c r="G31" s="42">
        <f>IF(B31=0,"",VLOOKUP(B31,エントリー!$A$2:$D$250,3,0))</f>
      </c>
      <c r="H31" s="14">
        <f t="shared" si="6"/>
        <v>0</v>
      </c>
      <c r="I31" s="101" t="s">
        <v>15</v>
      </c>
      <c r="J31" s="10" t="s">
        <v>28</v>
      </c>
      <c r="L31" s="72">
        <v>0.027777777777777776</v>
      </c>
      <c r="M31" s="72">
        <f t="shared" si="1"/>
        <v>-0.027777777777777776</v>
      </c>
    </row>
    <row r="32" spans="1:13" ht="13.5">
      <c r="A32" s="10" t="s">
        <v>28</v>
      </c>
      <c r="B32" s="221"/>
      <c r="C32" s="44">
        <f>IF(B32=0,"",VLOOKUP(B32,エントリー!$A$2:$D$250,4,0))</f>
      </c>
      <c r="D32" s="13">
        <v>0</v>
      </c>
      <c r="E32" s="355"/>
      <c r="F32" s="10">
        <f>IF(B32=0,"",VLOOKUP(B32,エントリー!$A$2:$D$250,2,0))</f>
      </c>
      <c r="G32" s="42">
        <f>IF(B32=0,"",VLOOKUP(B32,エントリー!$A$2:$D$250,3,0))</f>
      </c>
      <c r="H32" s="14">
        <f t="shared" si="6"/>
        <v>0</v>
      </c>
      <c r="I32" s="101" t="s">
        <v>15</v>
      </c>
      <c r="J32" s="10" t="s">
        <v>28</v>
      </c>
      <c r="L32" s="72">
        <v>0.027777777777777776</v>
      </c>
      <c r="M32" s="72">
        <f t="shared" si="1"/>
        <v>-0.027777777777777776</v>
      </c>
    </row>
    <row r="34" spans="7:9" ht="13.5">
      <c r="G34" s="11"/>
      <c r="I34" s="11"/>
    </row>
    <row r="35" spans="7:9" ht="13.5">
      <c r="G35" s="11"/>
      <c r="I35" s="11"/>
    </row>
    <row r="36" spans="7:9" ht="13.5">
      <c r="G36" s="11"/>
      <c r="I36" s="11"/>
    </row>
    <row r="37" spans="7:9" ht="13.5">
      <c r="G37" s="11"/>
      <c r="I37" s="11"/>
    </row>
    <row r="38" spans="7:9" ht="13.5">
      <c r="G38" s="11"/>
      <c r="I38" s="11"/>
    </row>
    <row r="39" spans="7:9" ht="13.5">
      <c r="G39" s="11"/>
      <c r="I39" s="11"/>
    </row>
    <row r="40" spans="7:9" ht="13.5">
      <c r="G40" s="11"/>
      <c r="I40" s="11"/>
    </row>
  </sheetData>
  <sheetProtection/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39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9.125" style="11" bestFit="1" customWidth="1"/>
    <col min="2" max="2" width="9.00390625" style="11" customWidth="1"/>
    <col min="3" max="3" width="15.625" style="11" customWidth="1"/>
    <col min="4" max="5" width="11.50390625" style="11" customWidth="1"/>
    <col min="6" max="6" width="13.875" style="11" bestFit="1" customWidth="1"/>
    <col min="7" max="7" width="7.125" style="12" customWidth="1"/>
    <col min="8" max="8" width="10.875" style="11" bestFit="1" customWidth="1"/>
    <col min="9" max="9" width="9.375" style="12" bestFit="1" customWidth="1"/>
    <col min="10" max="10" width="9.125" style="11" bestFit="1" customWidth="1"/>
    <col min="11" max="11" width="9.00390625" style="11" customWidth="1"/>
    <col min="12" max="13" width="9.75390625" style="11" bestFit="1" customWidth="1"/>
    <col min="14" max="14" width="9.125" style="11" bestFit="1" customWidth="1"/>
    <col min="15" max="16384" width="9.00390625" style="11" customWidth="1"/>
  </cols>
  <sheetData>
    <row r="1" spans="1:21" ht="26.25" customHeight="1">
      <c r="A1" s="268" t="s">
        <v>16</v>
      </c>
      <c r="B1" s="268"/>
      <c r="C1" s="268"/>
      <c r="D1" s="268"/>
      <c r="E1" s="268"/>
      <c r="F1" s="268"/>
      <c r="G1" s="268"/>
      <c r="H1" s="268"/>
      <c r="I1" s="268"/>
      <c r="J1" s="103"/>
      <c r="L1" s="34" t="e">
        <f>RANK(P1,$E$3:$E$13,1)</f>
        <v>#N/A</v>
      </c>
      <c r="M1" s="35">
        <v>522</v>
      </c>
      <c r="N1" s="33" t="e">
        <f>IF(M1=0,"",VLOOKUP(M1,エントリー!$A$2:$D$250,4,0))</f>
        <v>#N/A</v>
      </c>
      <c r="O1" s="36" t="s">
        <v>34</v>
      </c>
      <c r="P1" s="37"/>
      <c r="Q1" s="34" t="e">
        <f>IF(M1=0,"",VLOOKUP(M1,エントリー!$A$2:$D$250,2,0))</f>
        <v>#N/A</v>
      </c>
      <c r="R1" s="34" t="e">
        <f>IF(M1=0,"",VLOOKUP(M1,エントリー!$A$2:$D$250,3,0))</f>
        <v>#N/A</v>
      </c>
      <c r="S1" s="37" t="e">
        <f>P1-O1</f>
        <v>#VALUE!</v>
      </c>
      <c r="T1" s="34" t="e">
        <f>RANK(S1,$H$3:$H$13,1)</f>
        <v>#VALUE!</v>
      </c>
      <c r="U1" s="38" t="e">
        <f>L1</f>
        <v>#N/A</v>
      </c>
    </row>
    <row r="2" spans="1:10" s="12" customFormat="1" ht="13.5">
      <c r="A2" s="10" t="s">
        <v>7</v>
      </c>
      <c r="B2" s="10"/>
      <c r="C2" s="10" t="s">
        <v>8</v>
      </c>
      <c r="D2" s="10" t="s">
        <v>13</v>
      </c>
      <c r="E2" s="10" t="s">
        <v>14</v>
      </c>
      <c r="F2" s="10" t="s">
        <v>9</v>
      </c>
      <c r="G2" s="10" t="s">
        <v>10</v>
      </c>
      <c r="H2" s="10" t="s">
        <v>11</v>
      </c>
      <c r="I2" s="101" t="s">
        <v>12</v>
      </c>
      <c r="J2" s="10" t="s">
        <v>7</v>
      </c>
    </row>
    <row r="3" spans="1:13" ht="13.5">
      <c r="A3" s="356">
        <f>RANK(E3,$E$3:$E$11,1)</f>
        <v>3</v>
      </c>
      <c r="B3" s="357" t="s">
        <v>208</v>
      </c>
      <c r="C3" s="358" t="str">
        <f>IF(B3=0,"",VLOOKUP(B3,エントリー!$A$2:$D$250,4,0))</f>
        <v>宇大</v>
      </c>
      <c r="D3" s="359">
        <f>VLOOKUP(C3,'第1区'!$C$3:$E$32,3,0)</f>
        <v>0.014050925925925927</v>
      </c>
      <c r="E3" s="365">
        <v>0.022291666666666668</v>
      </c>
      <c r="F3" s="356" t="str">
        <f>IF(B3=0,"",VLOOKUP(B3,エントリー!$A$2:$D$250,2,0))</f>
        <v>岩瀬　優美</v>
      </c>
      <c r="G3" s="356">
        <f>IF(B3=0,"",VLOOKUP(B3,エントリー!$A$2:$D$250,3,0))</f>
        <v>3</v>
      </c>
      <c r="H3" s="361">
        <f aca="true" t="shared" si="0" ref="H3:H13">E3-D3</f>
        <v>0.008240740740740741</v>
      </c>
      <c r="I3" s="362">
        <f>RANK(H3,$H$3:$H$11,1)</f>
        <v>3</v>
      </c>
      <c r="J3" s="356">
        <f>RANK(E3,$E$3:$E$11,1)</f>
        <v>3</v>
      </c>
      <c r="L3" s="72">
        <v>0.027777777777777776</v>
      </c>
      <c r="M3" s="72">
        <f>E3-L3</f>
        <v>-0.005486111111111108</v>
      </c>
    </row>
    <row r="4" spans="1:13" ht="13.5">
      <c r="A4" s="356">
        <f aca="true" t="shared" si="1" ref="A4:A11">RANK(E4,$E$3:$E$11,1)</f>
        <v>6</v>
      </c>
      <c r="B4" s="357" t="s">
        <v>209</v>
      </c>
      <c r="C4" s="358" t="str">
        <f>IF(B4=0,"",VLOOKUP(B4,エントリー!$A$2:$D$250,4,0))</f>
        <v>静岡大</v>
      </c>
      <c r="D4" s="359">
        <f>VLOOKUP(C4,'第1区'!$C$3:$E$32,3,0)</f>
        <v>0.013657407407407408</v>
      </c>
      <c r="E4" s="365">
        <v>0.022569444444444444</v>
      </c>
      <c r="F4" s="356" t="str">
        <f>IF(B4=0,"",VLOOKUP(B4,エントリー!$A$2:$D$250,2,0))</f>
        <v>神谷　琴美</v>
      </c>
      <c r="G4" s="356">
        <f>IF(B4=0,"",VLOOKUP(B4,エントリー!$A$2:$D$250,3,0))</f>
        <v>1</v>
      </c>
      <c r="H4" s="361">
        <f t="shared" si="0"/>
        <v>0.008912037037037036</v>
      </c>
      <c r="I4" s="362">
        <f aca="true" t="shared" si="2" ref="I4:I11">RANK(H4,$H$3:$H$11,1)</f>
        <v>7</v>
      </c>
      <c r="J4" s="356">
        <f aca="true" t="shared" si="3" ref="J4:J11">RANK(E4,$E$3:$E$11,1)</f>
        <v>6</v>
      </c>
      <c r="L4" s="72">
        <v>0.027777777777777776</v>
      </c>
      <c r="M4" s="72">
        <f aca="true" t="shared" si="4" ref="M4:M12">E5-L4</f>
        <v>-0.005196759259259259</v>
      </c>
    </row>
    <row r="5" spans="1:13" ht="13.5">
      <c r="A5" s="356">
        <f t="shared" si="1"/>
        <v>7</v>
      </c>
      <c r="B5" s="357" t="s">
        <v>210</v>
      </c>
      <c r="C5" s="358" t="str">
        <f>IF(B5=0,"",VLOOKUP(B5,エントリー!$A$2:$D$250,4,0))</f>
        <v>信州大</v>
      </c>
      <c r="D5" s="359">
        <f>VLOOKUP(C5,'第1区'!$C$3:$E$32,3,0)</f>
        <v>0.013981481481481482</v>
      </c>
      <c r="E5" s="365">
        <v>0.022581018518518518</v>
      </c>
      <c r="F5" s="356" t="str">
        <f>IF(B5=0,"",VLOOKUP(B5,エントリー!$A$2:$D$250,2,0))</f>
        <v>下村  伊代</v>
      </c>
      <c r="G5" s="356">
        <f>IF(B5=0,"",VLOOKUP(B5,エントリー!$A$2:$D$250,3,0))</f>
        <v>2</v>
      </c>
      <c r="H5" s="361">
        <f t="shared" si="0"/>
        <v>0.008599537037037036</v>
      </c>
      <c r="I5" s="362">
        <f t="shared" si="2"/>
        <v>6</v>
      </c>
      <c r="J5" s="356">
        <f t="shared" si="3"/>
        <v>7</v>
      </c>
      <c r="L5" s="72">
        <v>0.027777777777777776</v>
      </c>
      <c r="M5" s="72">
        <f t="shared" si="4"/>
        <v>-0.005462962962962961</v>
      </c>
    </row>
    <row r="6" spans="1:13" ht="13.5">
      <c r="A6" s="356">
        <f t="shared" si="1"/>
        <v>4</v>
      </c>
      <c r="B6" s="357" t="s">
        <v>211</v>
      </c>
      <c r="C6" s="358" t="str">
        <f>IF(B6=0,"",VLOOKUP(B6,エントリー!$A$2:$D$250,4,0))</f>
        <v>千葉大</v>
      </c>
      <c r="D6" s="359">
        <f>VLOOKUP(C6,'第1区'!$C$3:$E$32,3,0)</f>
        <v>0.013854166666666666</v>
      </c>
      <c r="E6" s="365">
        <v>0.022314814814814815</v>
      </c>
      <c r="F6" s="356" t="str">
        <f>IF(B6=0,"",VLOOKUP(B6,エントリー!$A$2:$D$250,2,0))</f>
        <v>森島　円</v>
      </c>
      <c r="G6" s="356">
        <f>IF(B6=0,"",VLOOKUP(B6,エントリー!$A$2:$D$250,3,0))</f>
        <v>1</v>
      </c>
      <c r="H6" s="361">
        <f t="shared" si="0"/>
        <v>0.00846064814814815</v>
      </c>
      <c r="I6" s="362">
        <f t="shared" si="2"/>
        <v>5</v>
      </c>
      <c r="J6" s="356">
        <f t="shared" si="3"/>
        <v>4</v>
      </c>
      <c r="L6" s="72">
        <v>0.027777777777777776</v>
      </c>
      <c r="M6" s="72">
        <f t="shared" si="4"/>
        <v>-0.006388888888888888</v>
      </c>
    </row>
    <row r="7" spans="1:13" ht="13.5">
      <c r="A7" s="356">
        <f t="shared" si="1"/>
        <v>2</v>
      </c>
      <c r="B7" s="357" t="s">
        <v>212</v>
      </c>
      <c r="C7" s="358" t="str">
        <f>IF(B7=0,"",VLOOKUP(B7,エントリー!$A$2:$D$250,4,0))</f>
        <v>都留文大</v>
      </c>
      <c r="D7" s="359">
        <f>VLOOKUP(C7,'第1区'!$C$3:$E$32,3,0)</f>
        <v>0.013113425925925926</v>
      </c>
      <c r="E7" s="365">
        <v>0.021388888888888888</v>
      </c>
      <c r="F7" s="356" t="str">
        <f>IF(B7=0,"",VLOOKUP(B7,エントリー!$A$2:$D$250,2,0))</f>
        <v>竪本　優</v>
      </c>
      <c r="G7" s="356">
        <f>IF(B7=0,"",VLOOKUP(B7,エントリー!$A$2:$D$250,3,0))</f>
        <v>3</v>
      </c>
      <c r="H7" s="361">
        <f t="shared" si="0"/>
        <v>0.008275462962962962</v>
      </c>
      <c r="I7" s="362">
        <f t="shared" si="2"/>
        <v>4</v>
      </c>
      <c r="J7" s="356">
        <f t="shared" si="3"/>
        <v>2</v>
      </c>
      <c r="L7" s="72">
        <v>0.027777777777777776</v>
      </c>
      <c r="M7" s="72">
        <f t="shared" si="4"/>
        <v>-0.0027893518518518484</v>
      </c>
    </row>
    <row r="8" spans="1:13" ht="13.5">
      <c r="A8" s="356">
        <f t="shared" si="1"/>
        <v>9</v>
      </c>
      <c r="B8" s="357" t="s">
        <v>213</v>
      </c>
      <c r="C8" s="358" t="str">
        <f>IF(B8=0,"",VLOOKUP(B8,エントリー!$A$2:$D$250,4,0))</f>
        <v>東外大</v>
      </c>
      <c r="D8" s="359">
        <f>VLOOKUP(C8,'第1区'!$C$3:$E$32,3,0)</f>
        <v>0.014039351851851851</v>
      </c>
      <c r="E8" s="365">
        <v>0.024988425925925928</v>
      </c>
      <c r="F8" s="356" t="str">
        <f>IF(B8=0,"",VLOOKUP(B8,エントリー!$A$2:$D$250,2,0))</f>
        <v>岡本　麻里</v>
      </c>
      <c r="G8" s="356">
        <f>IF(B8=0,"",VLOOKUP(B8,エントリー!$A$2:$D$250,3,0))</f>
        <v>1</v>
      </c>
      <c r="H8" s="361">
        <f t="shared" si="0"/>
        <v>0.010949074074074076</v>
      </c>
      <c r="I8" s="362">
        <f t="shared" si="2"/>
        <v>9</v>
      </c>
      <c r="J8" s="356">
        <f t="shared" si="3"/>
        <v>9</v>
      </c>
      <c r="L8" s="72">
        <v>0.027777777777777776</v>
      </c>
      <c r="M8" s="72">
        <f t="shared" si="4"/>
        <v>-0.007442129629629628</v>
      </c>
    </row>
    <row r="9" spans="1:13" ht="13.5">
      <c r="A9" s="356">
        <f t="shared" si="1"/>
        <v>1</v>
      </c>
      <c r="B9" s="357" t="s">
        <v>214</v>
      </c>
      <c r="C9" s="358" t="str">
        <f>IF(B9=0,"",VLOOKUP(B9,エントリー!$A$2:$D$250,4,0))</f>
        <v>東学大</v>
      </c>
      <c r="D9" s="359">
        <f>VLOOKUP(C9,'第1区'!$C$3:$E$32,3,0)</f>
        <v>0.012256944444444444</v>
      </c>
      <c r="E9" s="365">
        <v>0.020335648148148148</v>
      </c>
      <c r="F9" s="356" t="str">
        <f>IF(B9=0,"",VLOOKUP(B9,エントリー!$A$2:$D$250,2,0))</f>
        <v>持田　百絵</v>
      </c>
      <c r="G9" s="356">
        <f>IF(B9=0,"",VLOOKUP(B9,エントリー!$A$2:$D$250,3,0))</f>
        <v>1</v>
      </c>
      <c r="H9" s="361">
        <f t="shared" si="0"/>
        <v>0.008078703703703704</v>
      </c>
      <c r="I9" s="362">
        <f t="shared" si="2"/>
        <v>1</v>
      </c>
      <c r="J9" s="356">
        <f t="shared" si="3"/>
        <v>1</v>
      </c>
      <c r="L9" s="72">
        <v>0.027777777777777776</v>
      </c>
      <c r="M9" s="72">
        <f t="shared" si="4"/>
        <v>-0.003067129629629628</v>
      </c>
    </row>
    <row r="10" spans="1:13" ht="13.5">
      <c r="A10" s="356">
        <f t="shared" si="1"/>
        <v>8</v>
      </c>
      <c r="B10" s="357" t="s">
        <v>215</v>
      </c>
      <c r="C10" s="358" t="str">
        <f>IF(B10=0,"",VLOOKUP(B10,エントリー!$A$2:$D$250,4,0))</f>
        <v>東工大</v>
      </c>
      <c r="D10" s="359">
        <f>VLOOKUP(C10,'第1区'!$C$3:$E$32,3,0)</f>
        <v>0.014479166666666668</v>
      </c>
      <c r="E10" s="365">
        <v>0.024710648148148148</v>
      </c>
      <c r="F10" s="356" t="str">
        <f>IF(B10=0,"",VLOOKUP(B10,エントリー!$A$2:$D$250,2,0))</f>
        <v>渡瀬　菜里衣</v>
      </c>
      <c r="G10" s="356">
        <f>IF(B10=0,"",VLOOKUP(B10,エントリー!$A$2:$D$250,3,0))</f>
        <v>3</v>
      </c>
      <c r="H10" s="361">
        <f t="shared" si="0"/>
        <v>0.01023148148148148</v>
      </c>
      <c r="I10" s="362">
        <f t="shared" si="2"/>
        <v>8</v>
      </c>
      <c r="J10" s="356">
        <f t="shared" si="3"/>
        <v>8</v>
      </c>
      <c r="L10" s="72">
        <v>0.027777777777777776</v>
      </c>
      <c r="M10" s="72">
        <f t="shared" si="4"/>
        <v>-0.005300925925925921</v>
      </c>
    </row>
    <row r="11" spans="1:13" ht="13.5">
      <c r="A11" s="356">
        <f t="shared" si="1"/>
        <v>5</v>
      </c>
      <c r="B11" s="357" t="s">
        <v>216</v>
      </c>
      <c r="C11" s="358" t="str">
        <f>IF(B11=0,"",VLOOKUP(B11,エントリー!$A$2:$D$250,4,0))</f>
        <v>新潟大</v>
      </c>
      <c r="D11" s="359">
        <f>VLOOKUP(C11,'第1区'!$C$3:$E$32,3,0)</f>
        <v>0.014259259259259261</v>
      </c>
      <c r="E11" s="365">
        <v>0.022476851851851855</v>
      </c>
      <c r="F11" s="356" t="str">
        <f>IF(B11=0,"",VLOOKUP(B11,エントリー!$A$2:$D$250,2,0))</f>
        <v>三富　可織</v>
      </c>
      <c r="G11" s="356">
        <f>IF(B11=0,"",VLOOKUP(B11,エントリー!$A$2:$D$250,3,0))</f>
        <v>1</v>
      </c>
      <c r="H11" s="361">
        <f t="shared" si="0"/>
        <v>0.008217592592592594</v>
      </c>
      <c r="I11" s="362">
        <f t="shared" si="2"/>
        <v>2</v>
      </c>
      <c r="J11" s="356">
        <f t="shared" si="3"/>
        <v>5</v>
      </c>
      <c r="L11" s="72">
        <v>0.027777777777777776</v>
      </c>
      <c r="M11" s="72">
        <f t="shared" si="4"/>
        <v>-0.007094907407407404</v>
      </c>
    </row>
    <row r="12" spans="1:13" s="99" customFormat="1" ht="13.5">
      <c r="A12" s="39" t="s">
        <v>15</v>
      </c>
      <c r="B12" s="220" t="s">
        <v>217</v>
      </c>
      <c r="C12" s="44" t="str">
        <f>IF(B12=0,"",VLOOKUP(B12,エントリー!$A$2:$D$250,4,0))</f>
        <v>群大ＯＢ</v>
      </c>
      <c r="D12" s="45">
        <f>VLOOKUP(C12,'第1区'!$C$3:$E$32,3,0)</f>
        <v>0.011782407407407406</v>
      </c>
      <c r="E12" s="354">
        <v>0.020682870370370372</v>
      </c>
      <c r="F12" s="39" t="str">
        <f>IF(B12=0,"",VLOOKUP(B12,エントリー!$A$2:$D$250,2,0))</f>
        <v>岩木　祐太</v>
      </c>
      <c r="G12" s="39" t="str">
        <f>IF(B12=0,"",VLOOKUP(B12,エントリー!$A$2:$D$250,3,0))</f>
        <v>M2</v>
      </c>
      <c r="H12" s="46">
        <f t="shared" si="0"/>
        <v>0.008900462962962966</v>
      </c>
      <c r="I12" s="102" t="s">
        <v>15</v>
      </c>
      <c r="J12" s="39" t="s">
        <v>15</v>
      </c>
      <c r="L12" s="100">
        <v>0.027777777777777776</v>
      </c>
      <c r="M12" s="72">
        <f aca="true" t="shared" si="5" ref="M12:M32">E12-L12</f>
        <v>-0.007094907407407404</v>
      </c>
    </row>
    <row r="13" spans="1:13" ht="13.5">
      <c r="A13" s="39" t="s">
        <v>28</v>
      </c>
      <c r="B13" s="220" t="s">
        <v>218</v>
      </c>
      <c r="C13" s="44" t="str">
        <f>IF(B13=0,"",VLOOKUP(B13,エントリー!$A$2:$D$250,4,0))</f>
        <v>埼大Ｂ</v>
      </c>
      <c r="D13" s="45">
        <f>VLOOKUP(C13,'第1区'!$C$3:$E$32,3,0)</f>
        <v>0.013449074074074073</v>
      </c>
      <c r="E13" s="354">
        <v>0.022488425925925926</v>
      </c>
      <c r="F13" s="39" t="str">
        <f>IF(B13=0,"",VLOOKUP(B13,エントリー!$A$2:$D$250,2,0))</f>
        <v>阿黒　愛</v>
      </c>
      <c r="G13" s="39">
        <f>IF(B13=0,"",VLOOKUP(B13,エントリー!$A$2:$D$250,3,0))</f>
        <v>2</v>
      </c>
      <c r="H13" s="46">
        <f t="shared" si="0"/>
        <v>0.009039351851851852</v>
      </c>
      <c r="I13" s="102" t="s">
        <v>15</v>
      </c>
      <c r="J13" s="39" t="s">
        <v>28</v>
      </c>
      <c r="L13" s="72">
        <v>0.027777777777777776</v>
      </c>
      <c r="M13" s="72">
        <f t="shared" si="5"/>
        <v>-0.005289351851851851</v>
      </c>
    </row>
    <row r="14" spans="1:13" ht="13.5">
      <c r="A14" s="39" t="s">
        <v>28</v>
      </c>
      <c r="B14" s="220" t="s">
        <v>219</v>
      </c>
      <c r="C14" s="44" t="str">
        <f>IF(B14=0,"",VLOOKUP(B14,エントリー!$A$2:$D$250,4,0))</f>
        <v>東学大Ｂ</v>
      </c>
      <c r="D14" s="45">
        <f>VLOOKUP(C14,'第1区'!$C$3:$E$32,3,0)</f>
        <v>0.01525462962962963</v>
      </c>
      <c r="E14" s="354">
        <v>0.022407407407407407</v>
      </c>
      <c r="F14" s="39" t="str">
        <f>IF(B14=0,"",VLOOKUP(B14,エントリー!$A$2:$D$250,2,0))</f>
        <v>清沢　創一</v>
      </c>
      <c r="G14" s="39">
        <f>IF(B14=0,"",VLOOKUP(B14,エントリー!$A$2:$D$250,3,0))</f>
        <v>4</v>
      </c>
      <c r="H14" s="46">
        <f>E14-D14</f>
        <v>0.007152777777777777</v>
      </c>
      <c r="I14" s="102" t="s">
        <v>15</v>
      </c>
      <c r="J14" s="39" t="s">
        <v>28</v>
      </c>
      <c r="L14" s="72">
        <v>0.027777777777777776</v>
      </c>
      <c r="M14" s="72">
        <f t="shared" si="5"/>
        <v>-0.005370370370370369</v>
      </c>
    </row>
    <row r="15" spans="1:13" ht="13.5" customHeight="1">
      <c r="A15" s="39" t="s">
        <v>28</v>
      </c>
      <c r="B15" s="220" t="s">
        <v>220</v>
      </c>
      <c r="C15" s="44" t="str">
        <f>IF(B15=0,"",VLOOKUP(B15,エントリー!$A$2:$D$250,4,0))</f>
        <v>東学大中長MIX</v>
      </c>
      <c r="D15" s="45">
        <f>VLOOKUP(C15,'第1区'!$C$3:$E$32,3,0)</f>
        <v>0.013344907407407408</v>
      </c>
      <c r="E15" s="354">
        <v>0.021597222222222223</v>
      </c>
      <c r="F15" s="39" t="str">
        <f>IF(B15=0,"",VLOOKUP(B15,エントリー!$A$2:$D$250,2,0))</f>
        <v>高安 由姫</v>
      </c>
      <c r="G15" s="39">
        <f>IF(B15=0,"",VLOOKUP(B15,エントリー!$A$2:$D$250,3,0))</f>
        <v>2</v>
      </c>
      <c r="H15" s="46">
        <f aca="true" t="shared" si="6" ref="H15:H22">E15-D15</f>
        <v>0.008252314814814815</v>
      </c>
      <c r="I15" s="102" t="s">
        <v>15</v>
      </c>
      <c r="J15" s="39" t="s">
        <v>28</v>
      </c>
      <c r="L15" s="72">
        <v>0.027777777777777776</v>
      </c>
      <c r="M15" s="72">
        <f t="shared" si="5"/>
        <v>-0.006180555555555554</v>
      </c>
    </row>
    <row r="16" spans="1:13" ht="13.5">
      <c r="A16" s="39" t="s">
        <v>28</v>
      </c>
      <c r="B16" s="220" t="s">
        <v>221</v>
      </c>
      <c r="C16" s="44" t="str">
        <f>IF(B16=0,"",VLOOKUP(B16,エントリー!$A$2:$D$250,4,0))</f>
        <v>チームおじどん</v>
      </c>
      <c r="D16" s="45">
        <f>VLOOKUP(C16,'第1区'!$C$3:$E$32,3,0)</f>
        <v>0.010983796296296297</v>
      </c>
      <c r="E16" s="354">
        <v>0.018252314814814815</v>
      </c>
      <c r="F16" s="39" t="str">
        <f>IF(B16=0,"",VLOOKUP(B16,エントリー!$A$2:$D$250,2,0))</f>
        <v>小林 弘樹</v>
      </c>
      <c r="G16" s="39" t="str">
        <f>IF(B16=0,"",VLOOKUP(B16,エントリー!$A$2:$D$250,3,0))</f>
        <v>M1</v>
      </c>
      <c r="H16" s="46">
        <f t="shared" si="6"/>
        <v>0.007268518518518518</v>
      </c>
      <c r="I16" s="102" t="s">
        <v>15</v>
      </c>
      <c r="J16" s="39" t="s">
        <v>28</v>
      </c>
      <c r="L16" s="72">
        <v>0.027777777777777776</v>
      </c>
      <c r="M16" s="72">
        <f t="shared" si="5"/>
        <v>-0.009525462962962961</v>
      </c>
    </row>
    <row r="17" spans="1:13" ht="27">
      <c r="A17" s="39" t="s">
        <v>28</v>
      </c>
      <c r="B17" s="220" t="s">
        <v>222</v>
      </c>
      <c r="C17" s="44" t="str">
        <f>IF(B17=0,"",VLOOKUP(B17,エントリー!$A$2:$D$250,4,0))</f>
        <v>飛び出せタジマデラックス</v>
      </c>
      <c r="D17" s="45">
        <f>VLOOKUP(C17,'第1区'!$C$3:$E$32,3,0)</f>
        <v>0</v>
      </c>
      <c r="E17" s="354"/>
      <c r="F17" s="39" t="str">
        <f>IF(B17=0,"",VLOOKUP(B17,エントリー!$A$2:$D$250,2,0))</f>
        <v>野崎　公実子</v>
      </c>
      <c r="G17" s="39" t="str">
        <f>IF(B17=0,"",VLOOKUP(B17,エントリー!$A$2:$D$250,3,0))</f>
        <v>OG</v>
      </c>
      <c r="H17" s="46">
        <f t="shared" si="6"/>
        <v>0</v>
      </c>
      <c r="I17" s="102" t="s">
        <v>15</v>
      </c>
      <c r="J17" s="39" t="s">
        <v>28</v>
      </c>
      <c r="L17" s="72">
        <v>0.027777777777777776</v>
      </c>
      <c r="M17" s="72">
        <f t="shared" si="5"/>
        <v>-0.027777777777777776</v>
      </c>
    </row>
    <row r="18" spans="1:13" ht="13.5">
      <c r="A18" s="39" t="s">
        <v>28</v>
      </c>
      <c r="B18" s="220" t="s">
        <v>223</v>
      </c>
      <c r="C18" s="44" t="str">
        <f>IF(B18=0,"",VLOOKUP(B18,エントリー!$A$2:$D$250,4,0))</f>
        <v>team toukon</v>
      </c>
      <c r="D18" s="45">
        <f>VLOOKUP(C18,'第1区'!$C$3:$E$32,3,0)</f>
        <v>0.017557870370370373</v>
      </c>
      <c r="E18" s="354">
        <v>0.028078703703703703</v>
      </c>
      <c r="F18" s="39" t="str">
        <f>IF(B18=0,"",VLOOKUP(B18,エントリー!$A$2:$D$250,2,0))</f>
        <v>谷川　未佳</v>
      </c>
      <c r="G18" s="39">
        <f>IF(B18=0,"",VLOOKUP(B18,エントリー!$A$2:$D$250,3,0))</f>
        <v>1</v>
      </c>
      <c r="H18" s="46">
        <f t="shared" si="6"/>
        <v>0.01052083333333333</v>
      </c>
      <c r="I18" s="102" t="s">
        <v>15</v>
      </c>
      <c r="J18" s="39" t="s">
        <v>28</v>
      </c>
      <c r="L18" s="72">
        <v>0.027777777777777776</v>
      </c>
      <c r="M18" s="72">
        <f t="shared" si="5"/>
        <v>0.0003009259259259267</v>
      </c>
    </row>
    <row r="19" spans="1:13" ht="13.5">
      <c r="A19" s="39" t="s">
        <v>28</v>
      </c>
      <c r="B19" s="220" t="s">
        <v>224</v>
      </c>
      <c r="C19" s="74" t="str">
        <f>IF(B19=0,"",VLOOKUP(B19,エントリー!$A$2:$D$250,4,0))</f>
        <v>TEAM 混成</v>
      </c>
      <c r="D19" s="45">
        <f>VLOOKUP(C19,'第1区'!$C$3:$E$32,3,0)</f>
        <v>0.013541666666666667</v>
      </c>
      <c r="E19" s="354">
        <v>0.0221875</v>
      </c>
      <c r="F19" s="39" t="str">
        <f>IF(B19=0,"",VLOOKUP(B19,エントリー!$A$2:$D$250,2,0))</f>
        <v>柘植 裕貴</v>
      </c>
      <c r="G19" s="39">
        <f>IF(B19=0,"",VLOOKUP(B19,エントリー!$A$2:$D$250,3,0))</f>
        <v>1</v>
      </c>
      <c r="H19" s="46">
        <f t="shared" si="6"/>
        <v>0.008645833333333332</v>
      </c>
      <c r="I19" s="102" t="s">
        <v>15</v>
      </c>
      <c r="J19" s="39" t="s">
        <v>28</v>
      </c>
      <c r="L19" s="72">
        <v>0.027777777777777776</v>
      </c>
      <c r="M19" s="72">
        <f t="shared" si="5"/>
        <v>-0.005590277777777777</v>
      </c>
    </row>
    <row r="20" spans="1:13" ht="13.5">
      <c r="A20" s="39" t="s">
        <v>28</v>
      </c>
      <c r="B20" s="220" t="s">
        <v>225</v>
      </c>
      <c r="C20" s="44" t="str">
        <f>IF(B20=0,"",VLOOKUP(B20,エントリー!$A$2:$D$250,4,0))</f>
        <v>東工大Ｂ</v>
      </c>
      <c r="D20" s="45">
        <f>VLOOKUP(C20,'第1区'!$C$3:$E$32,3,0)</f>
        <v>0.012187500000000002</v>
      </c>
      <c r="E20" s="354">
        <v>0.019421296296296294</v>
      </c>
      <c r="F20" s="39" t="str">
        <f>IF(B20=0,"",VLOOKUP(B20,エントリー!$A$2:$D$250,2,0))</f>
        <v>隈部　大地</v>
      </c>
      <c r="G20" s="39">
        <f>IF(B20=0,"",VLOOKUP(B20,エントリー!$A$2:$D$250,3,0))</f>
        <v>2</v>
      </c>
      <c r="H20" s="46">
        <f t="shared" si="6"/>
        <v>0.007233796296296292</v>
      </c>
      <c r="I20" s="102" t="s">
        <v>15</v>
      </c>
      <c r="J20" s="39" t="s">
        <v>28</v>
      </c>
      <c r="L20" s="72">
        <v>0.027777777777777776</v>
      </c>
      <c r="M20" s="72">
        <f t="shared" si="5"/>
        <v>-0.008356481481481482</v>
      </c>
    </row>
    <row r="21" spans="1:13" ht="13.5">
      <c r="A21" s="39" t="s">
        <v>28</v>
      </c>
      <c r="B21" s="220" t="s">
        <v>229</v>
      </c>
      <c r="C21" s="44" t="str">
        <f>IF(B21=0,"",VLOOKUP(B21,エントリー!$A$2:$D$250,4,0))</f>
        <v>東工大Ｃ　</v>
      </c>
      <c r="D21" s="45">
        <f>VLOOKUP(C21,'第1区'!$C$3:$E$32,3,0)</f>
        <v>0.012222222222222223</v>
      </c>
      <c r="E21" s="354">
        <v>0.020011574074074074</v>
      </c>
      <c r="F21" s="39" t="str">
        <f>IF(B21=0,"",VLOOKUP(B21,エントリー!$A$2:$D$250,2,0))</f>
        <v>永瀬　翔平</v>
      </c>
      <c r="G21" s="39">
        <f>IF(B21=0,"",VLOOKUP(B21,エントリー!$A$2:$D$250,3,0))</f>
        <v>3</v>
      </c>
      <c r="H21" s="46">
        <f t="shared" si="6"/>
        <v>0.007789351851851851</v>
      </c>
      <c r="I21" s="102" t="s">
        <v>15</v>
      </c>
      <c r="J21" s="39" t="s">
        <v>28</v>
      </c>
      <c r="L21" s="72">
        <v>0.027777777777777776</v>
      </c>
      <c r="M21" s="72">
        <f t="shared" si="5"/>
        <v>-0.007766203703703702</v>
      </c>
    </row>
    <row r="22" spans="1:13" ht="13.5">
      <c r="A22" s="39" t="s">
        <v>29</v>
      </c>
      <c r="B22" s="220" t="s">
        <v>226</v>
      </c>
      <c r="C22" s="44" t="str">
        <f>IF(B22=0,"",VLOOKUP(B22,エントリー!$A$2:$D$250,4,0))</f>
        <v>東北大Ｄ</v>
      </c>
      <c r="D22" s="45">
        <f>VLOOKUP(C22,'第1区'!$C$3:$E$32,3,0)</f>
        <v>0.01269675925925926</v>
      </c>
      <c r="E22" s="354">
        <v>0.021770833333333336</v>
      </c>
      <c r="F22" s="39" t="str">
        <f>IF(B22=0,"",VLOOKUP(B22,エントリー!$A$2:$D$250,2,0))</f>
        <v>鈴木　はるか</v>
      </c>
      <c r="G22" s="39">
        <f>IF(B22=0,"",VLOOKUP(B22,エントリー!$A$2:$D$250,3,0))</f>
        <v>3</v>
      </c>
      <c r="H22" s="46">
        <f t="shared" si="6"/>
        <v>0.009074074074074076</v>
      </c>
      <c r="I22" s="102" t="s">
        <v>15</v>
      </c>
      <c r="J22" s="39" t="s">
        <v>29</v>
      </c>
      <c r="L22" s="72">
        <v>0.027777777777777776</v>
      </c>
      <c r="M22" s="72">
        <f t="shared" si="5"/>
        <v>-0.00600694444444444</v>
      </c>
    </row>
    <row r="23" spans="1:13" ht="13.5">
      <c r="A23" s="39" t="s">
        <v>28</v>
      </c>
      <c r="B23" s="220" t="s">
        <v>227</v>
      </c>
      <c r="C23" s="44" t="str">
        <f>IF(B23=0,"",VLOOKUP(B23,エントリー!$A$2:$D$250,4,0))</f>
        <v>チーム澤田</v>
      </c>
      <c r="D23" s="45">
        <f>VLOOKUP(C23,'第1区'!$C$3:$E$32,3,0)</f>
        <v>0.014710648148148148</v>
      </c>
      <c r="E23" s="354">
        <v>0.025231481481481483</v>
      </c>
      <c r="F23" s="39" t="str">
        <f>IF(B23=0,"",VLOOKUP(B23,エントリー!$A$2:$D$250,2,0))</f>
        <v>澤田　大志</v>
      </c>
      <c r="G23" s="39">
        <f>IF(B23=0,"",VLOOKUP(B23,エントリー!$A$2:$D$250,3,0))</f>
        <v>0</v>
      </c>
      <c r="H23" s="46">
        <f aca="true" t="shared" si="7" ref="H23:H32">E23-D23</f>
        <v>0.010520833333333335</v>
      </c>
      <c r="I23" s="102" t="s">
        <v>15</v>
      </c>
      <c r="J23" s="39" t="s">
        <v>28</v>
      </c>
      <c r="L23" s="72">
        <v>0.027777777777777776</v>
      </c>
      <c r="M23" s="72">
        <f t="shared" si="5"/>
        <v>-0.002546296296296293</v>
      </c>
    </row>
    <row r="24" spans="1:13" ht="13.5">
      <c r="A24" s="39" t="s">
        <v>28</v>
      </c>
      <c r="B24" s="220" t="s">
        <v>228</v>
      </c>
      <c r="C24" s="44" t="str">
        <f>IF(B24=0,"",VLOOKUP(B24,エントリー!$A$2:$D$250,4,0))</f>
        <v>澤田ヤング</v>
      </c>
      <c r="D24" s="45">
        <f>VLOOKUP(C24,'第1区'!$C$3:$E$32,3,0)</f>
        <v>0.013368055555555557</v>
      </c>
      <c r="E24" s="354">
        <v>0.02262731481481482</v>
      </c>
      <c r="F24" s="39" t="str">
        <f>IF(B24=0,"",VLOOKUP(B24,エントリー!$A$2:$D$250,2,0))</f>
        <v>森田　雄祐</v>
      </c>
      <c r="G24" s="39">
        <f>IF(B24=0,"",VLOOKUP(B24,エントリー!$A$2:$D$250,3,0))</f>
        <v>0</v>
      </c>
      <c r="H24" s="46">
        <f t="shared" si="7"/>
        <v>0.009259259259259262</v>
      </c>
      <c r="I24" s="102" t="s">
        <v>15</v>
      </c>
      <c r="J24" s="39" t="s">
        <v>28</v>
      </c>
      <c r="L24" s="72">
        <v>0.027777777777777776</v>
      </c>
      <c r="M24" s="72">
        <f t="shared" si="5"/>
        <v>-0.005150462962962957</v>
      </c>
    </row>
    <row r="25" spans="1:13" ht="13.5">
      <c r="A25" s="39" t="s">
        <v>28</v>
      </c>
      <c r="B25" s="220"/>
      <c r="C25" s="44">
        <f>IF(B25=0,"",VLOOKUP(B25,エントリー!$A$2:$D$250,4,0))</f>
      </c>
      <c r="D25" s="45">
        <f>VLOOKUP(C25,'第1区'!$C$3:$E$32,3,0)</f>
        <v>0</v>
      </c>
      <c r="E25" s="46"/>
      <c r="F25" s="39">
        <f>IF(B25=0,"",VLOOKUP(B25,エントリー!$A$2:$D$250,2,0))</f>
      </c>
      <c r="G25" s="39">
        <f>IF(B25=0,"",VLOOKUP(B25,エントリー!$A$2:$D$250,3,0))</f>
      </c>
      <c r="H25" s="46">
        <f t="shared" si="7"/>
        <v>0</v>
      </c>
      <c r="I25" s="102" t="s">
        <v>15</v>
      </c>
      <c r="J25" s="39" t="s">
        <v>28</v>
      </c>
      <c r="L25" s="72">
        <v>0.027777777777777776</v>
      </c>
      <c r="M25" s="72">
        <f t="shared" si="5"/>
        <v>-0.027777777777777776</v>
      </c>
    </row>
    <row r="26" spans="1:13" ht="13.5">
      <c r="A26" s="39" t="s">
        <v>28</v>
      </c>
      <c r="B26" s="220"/>
      <c r="C26" s="44">
        <f>IF(B26=0,"",VLOOKUP(B26,エントリー!$A$2:$D$250,4,0))</f>
      </c>
      <c r="D26" s="45">
        <f>VLOOKUP(C26,'第1区'!$C$3:$E$32,3,0)</f>
        <v>0</v>
      </c>
      <c r="E26" s="46"/>
      <c r="F26" s="39">
        <f>IF(B26=0,"",VLOOKUP(B26,エントリー!$A$2:$D$250,2,0))</f>
      </c>
      <c r="G26" s="39">
        <f>IF(B26=0,"",VLOOKUP(B26,エントリー!$A$2:$D$250,3,0))</f>
      </c>
      <c r="H26" s="46">
        <f t="shared" si="7"/>
        <v>0</v>
      </c>
      <c r="I26" s="102" t="s">
        <v>15</v>
      </c>
      <c r="J26" s="39" t="s">
        <v>28</v>
      </c>
      <c r="L26" s="72">
        <v>0.027777777777777776</v>
      </c>
      <c r="M26" s="72">
        <f t="shared" si="5"/>
        <v>-0.027777777777777776</v>
      </c>
    </row>
    <row r="27" spans="1:13" ht="13.5">
      <c r="A27" s="39" t="s">
        <v>28</v>
      </c>
      <c r="B27" s="220"/>
      <c r="C27" s="44">
        <f>IF(B27=0,"",VLOOKUP(B27,エントリー!$A$2:$D$250,4,0))</f>
      </c>
      <c r="D27" s="45">
        <f>VLOOKUP(C27,'第1区'!$C$3:$E$32,3,0)</f>
        <v>0</v>
      </c>
      <c r="E27" s="94"/>
      <c r="F27" s="39">
        <f>IF(B27=0,"",VLOOKUP(B27,エントリー!$A$2:$D$250,2,0))</f>
      </c>
      <c r="G27" s="39">
        <f>IF(B27=0,"",VLOOKUP(B27,エントリー!$A$2:$D$250,3,0))</f>
      </c>
      <c r="H27" s="46">
        <f t="shared" si="7"/>
        <v>0</v>
      </c>
      <c r="I27" s="102" t="s">
        <v>15</v>
      </c>
      <c r="J27" s="39" t="s">
        <v>28</v>
      </c>
      <c r="L27" s="72">
        <v>0.027777777777777776</v>
      </c>
      <c r="M27" s="72">
        <f t="shared" si="5"/>
        <v>-0.027777777777777776</v>
      </c>
    </row>
    <row r="28" spans="1:13" ht="13.5">
      <c r="A28" s="39" t="s">
        <v>28</v>
      </c>
      <c r="B28" s="220"/>
      <c r="C28" s="44">
        <f>IF(B28=0,"",VLOOKUP(B28,エントリー!$A$2:$D$250,4,0))</f>
      </c>
      <c r="D28" s="45">
        <f>VLOOKUP(C28,'第1区'!$C$3:$E$32,3,0)</f>
        <v>0</v>
      </c>
      <c r="E28" s="94"/>
      <c r="F28" s="39">
        <f>IF(B28=0,"",VLOOKUP(B28,エントリー!$A$2:$D$250,2,0))</f>
      </c>
      <c r="G28" s="39">
        <f>IF(B28=0,"",VLOOKUP(B28,エントリー!$A$2:$D$250,3,0))</f>
      </c>
      <c r="H28" s="46">
        <f t="shared" si="7"/>
        <v>0</v>
      </c>
      <c r="I28" s="102" t="s">
        <v>15</v>
      </c>
      <c r="J28" s="39" t="s">
        <v>28</v>
      </c>
      <c r="L28" s="72">
        <v>0.027777777777777776</v>
      </c>
      <c r="M28" s="72">
        <f t="shared" si="5"/>
        <v>-0.027777777777777776</v>
      </c>
    </row>
    <row r="29" spans="1:13" ht="13.5">
      <c r="A29" s="39" t="s">
        <v>28</v>
      </c>
      <c r="B29" s="220"/>
      <c r="C29" s="44">
        <f>IF(B29=0,"",VLOOKUP(B29,エントリー!$A$2:$D$250,4,0))</f>
      </c>
      <c r="D29" s="45">
        <f>VLOOKUP(C29,'第1区'!$C$3:$E$32,3,0)</f>
        <v>0</v>
      </c>
      <c r="E29" s="94"/>
      <c r="F29" s="39">
        <f>IF(B29=0,"",VLOOKUP(B29,エントリー!$A$2:$D$250,2,0))</f>
      </c>
      <c r="G29" s="39">
        <f>IF(B29=0,"",VLOOKUP(B29,エントリー!$A$2:$D$250,3,0))</f>
      </c>
      <c r="H29" s="46">
        <f t="shared" si="7"/>
        <v>0</v>
      </c>
      <c r="I29" s="102" t="s">
        <v>15</v>
      </c>
      <c r="J29" s="39" t="s">
        <v>28</v>
      </c>
      <c r="L29" s="72">
        <v>0.027777777777777776</v>
      </c>
      <c r="M29" s="72">
        <f t="shared" si="5"/>
        <v>-0.027777777777777776</v>
      </c>
    </row>
    <row r="30" spans="1:13" ht="13.5">
      <c r="A30" s="39" t="s">
        <v>28</v>
      </c>
      <c r="B30" s="220"/>
      <c r="C30" s="44">
        <f>IF(B30=0,"",VLOOKUP(B30,エントリー!$A$2:$D$250,4,0))</f>
      </c>
      <c r="D30" s="45">
        <f>VLOOKUP(C30,'第1区'!$C$3:$E$32,3,0)</f>
        <v>0</v>
      </c>
      <c r="E30" s="94"/>
      <c r="F30" s="39">
        <f>IF(B30=0,"",VLOOKUP(B30,エントリー!$A$2:$D$250,2,0))</f>
      </c>
      <c r="G30" s="39">
        <f>IF(B30=0,"",VLOOKUP(B30,エントリー!$A$2:$D$250,3,0))</f>
      </c>
      <c r="H30" s="46">
        <f t="shared" si="7"/>
        <v>0</v>
      </c>
      <c r="I30" s="102" t="s">
        <v>15</v>
      </c>
      <c r="J30" s="39" t="s">
        <v>28</v>
      </c>
      <c r="L30" s="72">
        <v>0.027777777777777776</v>
      </c>
      <c r="M30" s="72">
        <f t="shared" si="5"/>
        <v>-0.027777777777777776</v>
      </c>
    </row>
    <row r="31" spans="1:13" ht="13.5">
      <c r="A31" s="39" t="s">
        <v>28</v>
      </c>
      <c r="B31" s="220"/>
      <c r="C31" s="44">
        <f>IF(B31=0,"",VLOOKUP(B31,エントリー!$A$2:$D$250,4,0))</f>
      </c>
      <c r="D31" s="45">
        <f>VLOOKUP(C31,'第1区'!$C$3:$E$32,3,0)</f>
        <v>0</v>
      </c>
      <c r="E31" s="94"/>
      <c r="F31" s="39">
        <f>IF(B31=0,"",VLOOKUP(B31,エントリー!$A$2:$D$250,2,0))</f>
      </c>
      <c r="G31" s="39">
        <f>IF(B31=0,"",VLOOKUP(B31,エントリー!$A$2:$D$250,3,0))</f>
      </c>
      <c r="H31" s="46">
        <f t="shared" si="7"/>
        <v>0</v>
      </c>
      <c r="I31" s="102" t="s">
        <v>15</v>
      </c>
      <c r="J31" s="39" t="s">
        <v>28</v>
      </c>
      <c r="L31" s="72">
        <v>0.027777777777777776</v>
      </c>
      <c r="M31" s="72">
        <f t="shared" si="5"/>
        <v>-0.027777777777777776</v>
      </c>
    </row>
    <row r="32" spans="1:13" ht="13.5">
      <c r="A32" s="39" t="s">
        <v>28</v>
      </c>
      <c r="B32" s="220"/>
      <c r="C32" s="44">
        <f>IF(B32=0,"",VLOOKUP(B32,エントリー!$A$2:$D$250,4,0))</f>
      </c>
      <c r="D32" s="45">
        <f>VLOOKUP(C32,'第1区'!$C$3:$E$32,3,0)</f>
        <v>0</v>
      </c>
      <c r="E32" s="94"/>
      <c r="F32" s="39">
        <f>IF(B32=0,"",VLOOKUP(B32,エントリー!$A$2:$D$250,2,0))</f>
      </c>
      <c r="G32" s="39">
        <f>IF(B32=0,"",VLOOKUP(B32,エントリー!$A$2:$D$250,3,0))</f>
      </c>
      <c r="H32" s="46">
        <f t="shared" si="7"/>
        <v>0</v>
      </c>
      <c r="I32" s="102" t="s">
        <v>15</v>
      </c>
      <c r="J32" s="39" t="s">
        <v>28</v>
      </c>
      <c r="L32" s="72">
        <v>0.027777777777777776</v>
      </c>
      <c r="M32" s="72">
        <f t="shared" si="5"/>
        <v>-0.027777777777777776</v>
      </c>
    </row>
    <row r="33" spans="7:9" ht="13.5">
      <c r="G33" s="11"/>
      <c r="I33" s="11"/>
    </row>
    <row r="34" spans="7:9" ht="13.5">
      <c r="G34" s="11"/>
      <c r="I34" s="11"/>
    </row>
    <row r="35" spans="7:9" ht="13.5">
      <c r="G35" s="11"/>
      <c r="I35" s="11"/>
    </row>
    <row r="36" spans="7:9" ht="13.5">
      <c r="G36" s="11"/>
      <c r="I36" s="11"/>
    </row>
    <row r="37" spans="7:9" ht="13.5">
      <c r="G37" s="11"/>
      <c r="I37" s="11"/>
    </row>
    <row r="38" spans="7:9" ht="13.5">
      <c r="G38" s="11"/>
      <c r="I38" s="11"/>
    </row>
    <row r="39" spans="7:9" ht="13.5">
      <c r="G39" s="11"/>
      <c r="I39" s="11"/>
    </row>
  </sheetData>
  <sheetProtection/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scale="134" r:id="rId2"/>
  <rowBreaks count="1" manualBreakCount="1">
    <brk id="24" max="255" man="1"/>
  </rowBreaks>
  <colBreaks count="1" manualBreakCount="1">
    <brk id="9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40"/>
  <sheetViews>
    <sheetView view="pageBreakPreview" zoomScale="87" zoomScaleSheetLayoutView="87" zoomScalePageLayoutView="0" workbookViewId="0" topLeftCell="A1">
      <selection activeCell="A1" sqref="A1:I1"/>
    </sheetView>
  </sheetViews>
  <sheetFormatPr defaultColWidth="9.00390625" defaultRowHeight="13.5"/>
  <cols>
    <col min="1" max="1" width="9.125" style="11" bestFit="1" customWidth="1"/>
    <col min="2" max="2" width="7.125" style="11" customWidth="1"/>
    <col min="3" max="3" width="15.75390625" style="11" customWidth="1"/>
    <col min="4" max="5" width="11.50390625" style="11" customWidth="1"/>
    <col min="6" max="6" width="13.875" style="11" bestFit="1" customWidth="1"/>
    <col min="7" max="7" width="7.125" style="12" customWidth="1"/>
    <col min="8" max="8" width="10.875" style="11" bestFit="1" customWidth="1"/>
    <col min="9" max="9" width="9.375" style="12" bestFit="1" customWidth="1"/>
    <col min="10" max="10" width="9.125" style="11" bestFit="1" customWidth="1"/>
    <col min="11" max="11" width="9.00390625" style="11" customWidth="1"/>
    <col min="12" max="12" width="9.75390625" style="11" bestFit="1" customWidth="1"/>
    <col min="13" max="13" width="15.125" style="11" bestFit="1" customWidth="1"/>
    <col min="14" max="14" width="9.125" style="11" bestFit="1" customWidth="1"/>
    <col min="15" max="16384" width="9.00390625" style="11" customWidth="1"/>
  </cols>
  <sheetData>
    <row r="1" spans="1:21" ht="26.25" customHeight="1">
      <c r="A1" s="268" t="s">
        <v>17</v>
      </c>
      <c r="B1" s="268"/>
      <c r="C1" s="268"/>
      <c r="D1" s="268"/>
      <c r="E1" s="268"/>
      <c r="F1" s="268"/>
      <c r="G1" s="268"/>
      <c r="H1" s="268"/>
      <c r="I1" s="268"/>
      <c r="J1" s="103"/>
      <c r="L1" s="34" t="e">
        <f>RANK(P1,$E$3:$E$13,1)</f>
        <v>#N/A</v>
      </c>
      <c r="M1" s="34">
        <v>523</v>
      </c>
      <c r="N1" s="33" t="e">
        <f>IF(M1=0,"",VLOOKUP(M1,エントリー!$A$2:$D$250,4,0))</f>
        <v>#N/A</v>
      </c>
      <c r="O1" s="36" t="s">
        <v>34</v>
      </c>
      <c r="P1" s="37"/>
      <c r="Q1" s="34" t="e">
        <f>IF(M1=0,"",VLOOKUP(M1,エントリー!$A$2:$D$250,2,0))</f>
        <v>#N/A</v>
      </c>
      <c r="R1" s="34" t="e">
        <f>IF(M1=0,"",VLOOKUP(M1,エントリー!$A$2:$D$250,3,0))</f>
        <v>#N/A</v>
      </c>
      <c r="S1" s="37" t="e">
        <f>P1-O1</f>
        <v>#VALUE!</v>
      </c>
      <c r="T1" s="34" t="e">
        <f>RANK(S1,$H$3:$H$13,1)</f>
        <v>#VALUE!</v>
      </c>
      <c r="U1" s="38" t="e">
        <f>L1</f>
        <v>#N/A</v>
      </c>
    </row>
    <row r="2" spans="1:10" s="12" customFormat="1" ht="13.5">
      <c r="A2" s="10" t="s">
        <v>7</v>
      </c>
      <c r="B2" s="10"/>
      <c r="C2" s="10" t="s">
        <v>8</v>
      </c>
      <c r="D2" s="10" t="s">
        <v>13</v>
      </c>
      <c r="E2" s="10" t="s">
        <v>14</v>
      </c>
      <c r="F2" s="10" t="s">
        <v>9</v>
      </c>
      <c r="G2" s="10" t="s">
        <v>10</v>
      </c>
      <c r="H2" s="10" t="s">
        <v>11</v>
      </c>
      <c r="I2" s="101" t="s">
        <v>12</v>
      </c>
      <c r="J2" s="10" t="s">
        <v>7</v>
      </c>
    </row>
    <row r="3" spans="1:13" s="363" customFormat="1" ht="13.5">
      <c r="A3" s="356">
        <f>RANK(E3,$E$3:$E$11,1)</f>
        <v>4</v>
      </c>
      <c r="B3" s="357" t="s">
        <v>230</v>
      </c>
      <c r="C3" s="358" t="str">
        <f>IF(B3=0,"",VLOOKUP(B3,エントリー!$A$2:$D$250,4,0))</f>
        <v>宇大</v>
      </c>
      <c r="D3" s="359">
        <f>VLOOKUP(C3,'第2区'!$C$3:$E$33,3,0)</f>
        <v>0.022291666666666668</v>
      </c>
      <c r="E3" s="361">
        <v>0.030486111111111113</v>
      </c>
      <c r="F3" s="356" t="str">
        <f>IF(B3=0,"",VLOOKUP(B3,エントリー!$A$2:$D$250,2,0))</f>
        <v>高野　智代</v>
      </c>
      <c r="G3" s="356">
        <f>IF(B3=0,"",VLOOKUP(B3,エントリー!$A$2:$D$250,3,0))</f>
        <v>4</v>
      </c>
      <c r="H3" s="361">
        <f aca="true" t="shared" si="0" ref="H3:H13">E3-D3</f>
        <v>0.008194444444444445</v>
      </c>
      <c r="I3" s="362">
        <f>RANK(H3,$H$3:$H$11,1)</f>
        <v>2</v>
      </c>
      <c r="J3" s="356">
        <f>RANK(E3,$E$3:$E$11,1)</f>
        <v>4</v>
      </c>
      <c r="L3" s="364">
        <v>0.027777777777777776</v>
      </c>
      <c r="M3" s="364">
        <f>E3-L3</f>
        <v>0.002708333333333337</v>
      </c>
    </row>
    <row r="4" spans="1:13" s="363" customFormat="1" ht="13.5">
      <c r="A4" s="356">
        <f aca="true" t="shared" si="1" ref="A4:A11">RANK(E4,$E$3:$E$11,1)</f>
        <v>7</v>
      </c>
      <c r="B4" s="357" t="s">
        <v>231</v>
      </c>
      <c r="C4" s="358" t="str">
        <f>IF(B4=0,"",VLOOKUP(B4,エントリー!$A$2:$D$250,4,0))</f>
        <v>静岡大</v>
      </c>
      <c r="D4" s="359">
        <f>VLOOKUP(C4,'第2区'!$C$3:$E$33,3,0)</f>
        <v>0.022569444444444444</v>
      </c>
      <c r="E4" s="361">
        <v>0.031782407407407405</v>
      </c>
      <c r="F4" s="356" t="str">
        <f>IF(B4=0,"",VLOOKUP(B4,エントリー!$A$2:$D$250,2,0))</f>
        <v>菊本　聡子</v>
      </c>
      <c r="G4" s="356">
        <f>IF(B4=0,"",VLOOKUP(B4,エントリー!$A$2:$D$250,3,0))</f>
        <v>1</v>
      </c>
      <c r="H4" s="361">
        <f t="shared" si="0"/>
        <v>0.009212962962962961</v>
      </c>
      <c r="I4" s="362">
        <f aca="true" t="shared" si="2" ref="I4:I11">RANK(H4,$H$3:$H$11,1)</f>
        <v>7</v>
      </c>
      <c r="J4" s="356">
        <f aca="true" t="shared" si="3" ref="J4:J11">RANK(E4,$E$3:$E$11,1)</f>
        <v>7</v>
      </c>
      <c r="L4" s="364">
        <v>0.027777777777777776</v>
      </c>
      <c r="M4" s="364">
        <f aca="true" t="shared" si="4" ref="M4:M12">E5-L4</f>
        <v>0.003043981481481481</v>
      </c>
    </row>
    <row r="5" spans="1:13" s="363" customFormat="1" ht="13.5">
      <c r="A5" s="356">
        <f t="shared" si="1"/>
        <v>5</v>
      </c>
      <c r="B5" s="357" t="s">
        <v>232</v>
      </c>
      <c r="C5" s="358" t="str">
        <f>IF(B5=0,"",VLOOKUP(B5,エントリー!$A$2:$D$250,4,0))</f>
        <v>信州大</v>
      </c>
      <c r="D5" s="359">
        <f>VLOOKUP(C5,'第2区'!$C$3:$E$33,3,0)</f>
        <v>0.022581018518518518</v>
      </c>
      <c r="E5" s="360">
        <v>0.030821759259259257</v>
      </c>
      <c r="F5" s="356" t="str">
        <f>IF(B5=0,"",VLOOKUP(B5,エントリー!$A$2:$D$250,2,0))</f>
        <v>山上  ゆきの</v>
      </c>
      <c r="G5" s="356">
        <f>IF(B5=0,"",VLOOKUP(B5,エントリー!$A$2:$D$250,3,0))</f>
        <v>3</v>
      </c>
      <c r="H5" s="361">
        <f t="shared" si="0"/>
        <v>0.00824074074074074</v>
      </c>
      <c r="I5" s="362">
        <f t="shared" si="2"/>
        <v>3</v>
      </c>
      <c r="J5" s="356">
        <f t="shared" si="3"/>
        <v>5</v>
      </c>
      <c r="L5" s="364">
        <v>0.027777777777777776</v>
      </c>
      <c r="M5" s="364">
        <f t="shared" si="4"/>
        <v>0.0026157407407407414</v>
      </c>
    </row>
    <row r="6" spans="1:13" s="363" customFormat="1" ht="13.5">
      <c r="A6" s="356">
        <f t="shared" si="1"/>
        <v>3</v>
      </c>
      <c r="B6" s="357" t="s">
        <v>233</v>
      </c>
      <c r="C6" s="358" t="str">
        <f>IF(B6=0,"",VLOOKUP(B6,エントリー!$A$2:$D$250,4,0))</f>
        <v>千葉大</v>
      </c>
      <c r="D6" s="359">
        <f>VLOOKUP(C6,'第2区'!$C$3:$E$33,3,0)</f>
        <v>0.022314814814814815</v>
      </c>
      <c r="E6" s="361">
        <v>0.030393518518518518</v>
      </c>
      <c r="F6" s="356" t="str">
        <f>IF(B6=0,"",VLOOKUP(B6,エントリー!$A$2:$D$250,2,0))</f>
        <v>三輪　千晃</v>
      </c>
      <c r="G6" s="356">
        <f>IF(B6=0,"",VLOOKUP(B6,エントリー!$A$2:$D$250,3,0))</f>
        <v>4</v>
      </c>
      <c r="H6" s="361">
        <f t="shared" si="0"/>
        <v>0.008078703703703703</v>
      </c>
      <c r="I6" s="362">
        <f t="shared" si="2"/>
        <v>1</v>
      </c>
      <c r="J6" s="356">
        <f t="shared" si="3"/>
        <v>3</v>
      </c>
      <c r="L6" s="364">
        <v>0.027777777777777776</v>
      </c>
      <c r="M6" s="364">
        <f t="shared" si="4"/>
        <v>0.002222222222222226</v>
      </c>
    </row>
    <row r="7" spans="1:13" s="363" customFormat="1" ht="13.5">
      <c r="A7" s="356">
        <f t="shared" si="1"/>
        <v>2</v>
      </c>
      <c r="B7" s="357" t="s">
        <v>234</v>
      </c>
      <c r="C7" s="358" t="str">
        <f>IF(B7=0,"",VLOOKUP(B7,エントリー!$A$2:$D$250,4,0))</f>
        <v>都留文大</v>
      </c>
      <c r="D7" s="359">
        <f>VLOOKUP(C7,'第2区'!$C$3:$E$33,3,0)</f>
        <v>0.021388888888888888</v>
      </c>
      <c r="E7" s="361">
        <v>0.030000000000000002</v>
      </c>
      <c r="F7" s="356" t="str">
        <f>IF(B7=0,"",VLOOKUP(B7,エントリー!$A$2:$D$250,2,0))</f>
        <v>森　小夏</v>
      </c>
      <c r="G7" s="356">
        <f>IF(B7=0,"",VLOOKUP(B7,エントリー!$A$2:$D$250,3,0))</f>
        <v>3</v>
      </c>
      <c r="H7" s="361">
        <f t="shared" si="0"/>
        <v>0.008611111111111115</v>
      </c>
      <c r="I7" s="362">
        <f t="shared" si="2"/>
        <v>6</v>
      </c>
      <c r="J7" s="356">
        <f t="shared" si="3"/>
        <v>2</v>
      </c>
      <c r="L7" s="364">
        <v>0.027777777777777776</v>
      </c>
      <c r="M7" s="364">
        <f t="shared" si="4"/>
        <v>0.006817129629629631</v>
      </c>
    </row>
    <row r="8" spans="1:13" s="363" customFormat="1" ht="13.5">
      <c r="A8" s="356">
        <f t="shared" si="1"/>
        <v>8</v>
      </c>
      <c r="B8" s="357" t="s">
        <v>235</v>
      </c>
      <c r="C8" s="358" t="str">
        <f>IF(B8=0,"",VLOOKUP(B8,エントリー!$A$2:$D$250,4,0))</f>
        <v>東外大</v>
      </c>
      <c r="D8" s="359">
        <f>VLOOKUP(C8,'第2区'!$C$3:$E$33,3,0)</f>
        <v>0.024988425925925928</v>
      </c>
      <c r="E8" s="361">
        <v>0.03459490740740741</v>
      </c>
      <c r="F8" s="356" t="str">
        <f>IF(B8=0,"",VLOOKUP(B8,エントリー!$A$2:$D$250,2,0))</f>
        <v>安田　千織</v>
      </c>
      <c r="G8" s="356">
        <f>IF(B8=0,"",VLOOKUP(B8,エントリー!$A$2:$D$250,3,0))</f>
        <v>1</v>
      </c>
      <c r="H8" s="361">
        <f t="shared" si="0"/>
        <v>0.00960648148148148</v>
      </c>
      <c r="I8" s="362">
        <f t="shared" si="2"/>
        <v>8</v>
      </c>
      <c r="J8" s="356">
        <f t="shared" si="3"/>
        <v>8</v>
      </c>
      <c r="L8" s="364">
        <v>0.027777777777777776</v>
      </c>
      <c r="M8" s="364">
        <f t="shared" si="4"/>
        <v>0.0009375000000000043</v>
      </c>
    </row>
    <row r="9" spans="1:13" s="363" customFormat="1" ht="13.5">
      <c r="A9" s="356">
        <f t="shared" si="1"/>
        <v>1</v>
      </c>
      <c r="B9" s="357" t="s">
        <v>236</v>
      </c>
      <c r="C9" s="358" t="str">
        <f>IF(B9=0,"",VLOOKUP(B9,エントリー!$A$2:$D$250,4,0))</f>
        <v>東学大</v>
      </c>
      <c r="D9" s="359">
        <f>VLOOKUP(C9,'第2区'!$C$3:$E$33,3,0)</f>
        <v>0.020335648148148148</v>
      </c>
      <c r="E9" s="361">
        <v>0.02871527777777778</v>
      </c>
      <c r="F9" s="356" t="str">
        <f>IF(B9=0,"",VLOOKUP(B9,エントリー!$A$2:$D$250,2,0))</f>
        <v>渡邊　望帆</v>
      </c>
      <c r="G9" s="356">
        <f>IF(B9=0,"",VLOOKUP(B9,エントリー!$A$2:$D$250,3,0))</f>
        <v>2</v>
      </c>
      <c r="H9" s="361">
        <f t="shared" si="0"/>
        <v>0.008379629629629633</v>
      </c>
      <c r="I9" s="362">
        <f t="shared" si="2"/>
        <v>4</v>
      </c>
      <c r="J9" s="356">
        <f t="shared" si="3"/>
        <v>1</v>
      </c>
      <c r="L9" s="364">
        <v>0.027777777777777776</v>
      </c>
      <c r="M9" s="364">
        <f t="shared" si="4"/>
        <v>0.007314814814814816</v>
      </c>
    </row>
    <row r="10" spans="1:13" s="363" customFormat="1" ht="13.5">
      <c r="A10" s="356">
        <f t="shared" si="1"/>
        <v>9</v>
      </c>
      <c r="B10" s="357" t="s">
        <v>237</v>
      </c>
      <c r="C10" s="358" t="str">
        <f>IF(B10=0,"",VLOOKUP(B10,エントリー!$A$2:$D$250,4,0))</f>
        <v>東工大</v>
      </c>
      <c r="D10" s="359">
        <f>VLOOKUP(C10,'第2区'!$C$3:$E$33,3,0)</f>
        <v>0.024710648148148148</v>
      </c>
      <c r="E10" s="361">
        <v>0.03509259259259259</v>
      </c>
      <c r="F10" s="356" t="str">
        <f>IF(B10=0,"",VLOOKUP(B10,エントリー!$A$2:$D$250,2,0))</f>
        <v>木下　裕美子</v>
      </c>
      <c r="G10" s="356">
        <f>IF(B10=0,"",VLOOKUP(B10,エントリー!$A$2:$D$250,3,0))</f>
        <v>4</v>
      </c>
      <c r="H10" s="361">
        <f t="shared" si="0"/>
        <v>0.010381944444444444</v>
      </c>
      <c r="I10" s="362">
        <f t="shared" si="2"/>
        <v>9</v>
      </c>
      <c r="J10" s="356">
        <f t="shared" si="3"/>
        <v>9</v>
      </c>
      <c r="L10" s="364">
        <v>0.027777777777777776</v>
      </c>
      <c r="M10" s="364">
        <f t="shared" si="4"/>
        <v>0.0031944444444444477</v>
      </c>
    </row>
    <row r="11" spans="1:13" s="363" customFormat="1" ht="13.5">
      <c r="A11" s="356">
        <f t="shared" si="1"/>
        <v>6</v>
      </c>
      <c r="B11" s="357" t="s">
        <v>238</v>
      </c>
      <c r="C11" s="358" t="str">
        <f>IF(B11=0,"",VLOOKUP(B11,エントリー!$A$2:$D$250,4,0))</f>
        <v>新潟大</v>
      </c>
      <c r="D11" s="359">
        <f>VLOOKUP(C11,'第2区'!$C$3:$E$33,3,0)</f>
        <v>0.022476851851851855</v>
      </c>
      <c r="E11" s="360">
        <v>0.030972222222222224</v>
      </c>
      <c r="F11" s="356" t="str">
        <f>IF(B11=0,"",VLOOKUP(B11,エントリー!$A$2:$D$250,2,0))</f>
        <v>本間　清香</v>
      </c>
      <c r="G11" s="356">
        <f>IF(B11=0,"",VLOOKUP(B11,エントリー!$A$2:$D$250,3,0))</f>
        <v>1</v>
      </c>
      <c r="H11" s="361">
        <f t="shared" si="0"/>
        <v>0.008495370370370368</v>
      </c>
      <c r="I11" s="362">
        <f t="shared" si="2"/>
        <v>5</v>
      </c>
      <c r="J11" s="356">
        <f t="shared" si="3"/>
        <v>6</v>
      </c>
      <c r="L11" s="364">
        <v>0.027777777777777776</v>
      </c>
      <c r="M11" s="364">
        <f t="shared" si="4"/>
        <v>0.0025462962962962965</v>
      </c>
    </row>
    <row r="12" spans="1:13" s="99" customFormat="1" ht="13.5">
      <c r="A12" s="39" t="s">
        <v>15</v>
      </c>
      <c r="B12" s="220" t="s">
        <v>239</v>
      </c>
      <c r="C12" s="44" t="str">
        <f>IF(B12=0,"",VLOOKUP(B12,エントリー!$A$2:$D$250,4,0))</f>
        <v>群大ＯＢ</v>
      </c>
      <c r="D12" s="45">
        <f>VLOOKUP(C12,'第2区'!$C$3:$E$33,3,0)</f>
        <v>0.020682870370370372</v>
      </c>
      <c r="E12" s="46">
        <v>0.030324074074074073</v>
      </c>
      <c r="F12" s="39" t="str">
        <f>IF(B12=0,"",VLOOKUP(B12,エントリー!$A$2:$D$250,2,0))</f>
        <v>関　亜斗利</v>
      </c>
      <c r="G12" s="39">
        <f>IF(B12=0,"",VLOOKUP(B12,エントリー!$A$2:$D$250,3,0))</f>
        <v>3</v>
      </c>
      <c r="H12" s="46">
        <f t="shared" si="0"/>
        <v>0.0096412037037037</v>
      </c>
      <c r="I12" s="102" t="s">
        <v>15</v>
      </c>
      <c r="J12" s="39" t="s">
        <v>15</v>
      </c>
      <c r="L12" s="100">
        <v>0.027777777777777776</v>
      </c>
      <c r="M12" s="100">
        <f t="shared" si="4"/>
        <v>0.003541666666666672</v>
      </c>
    </row>
    <row r="13" spans="1:13" ht="13.5">
      <c r="A13" s="39" t="s">
        <v>28</v>
      </c>
      <c r="B13" s="220" t="s">
        <v>240</v>
      </c>
      <c r="C13" s="44" t="str">
        <f>IF(B13=0,"",VLOOKUP(B13,エントリー!$A$2:$D$250,4,0))</f>
        <v>埼大Ｂ</v>
      </c>
      <c r="D13" s="45">
        <f>VLOOKUP(C13,'第2区'!$C$3:$E$33,3,0)</f>
        <v>0.022488425925925926</v>
      </c>
      <c r="E13" s="46">
        <v>0.03131944444444445</v>
      </c>
      <c r="F13" s="39" t="str">
        <f>IF(B13=0,"",VLOOKUP(B13,エントリー!$A$2:$D$250,2,0))</f>
        <v>鎌田　ゆり葉</v>
      </c>
      <c r="G13" s="39">
        <f>IF(B13=0,"",VLOOKUP(B13,エントリー!$A$2:$D$250,3,0))</f>
        <v>1</v>
      </c>
      <c r="H13" s="46">
        <f t="shared" si="0"/>
        <v>0.008831018518518523</v>
      </c>
      <c r="I13" s="102" t="s">
        <v>15</v>
      </c>
      <c r="J13" s="39" t="s">
        <v>28</v>
      </c>
      <c r="L13" s="72">
        <v>0.027777777777777776</v>
      </c>
      <c r="M13" s="72">
        <f aca="true" t="shared" si="5" ref="M13:M32">E13-L13</f>
        <v>0.003541666666666672</v>
      </c>
    </row>
    <row r="14" spans="1:13" ht="13.5">
      <c r="A14" s="39" t="s">
        <v>28</v>
      </c>
      <c r="B14" s="220" t="s">
        <v>241</v>
      </c>
      <c r="C14" s="44" t="str">
        <f>IF(B14=0,"",VLOOKUP(B14,エントリー!$A$2:$D$250,4,0))</f>
        <v>東学大Ｂ</v>
      </c>
      <c r="D14" s="45">
        <f>VLOOKUP(C14,'第2区'!$C$3:$E$33,3,0)</f>
        <v>0.022407407407407407</v>
      </c>
      <c r="E14" s="46">
        <v>0.030393518518518518</v>
      </c>
      <c r="F14" s="39" t="str">
        <f>IF(B14=0,"",VLOOKUP(B14,エントリー!$A$2:$D$250,2,0))</f>
        <v>大内　穂高</v>
      </c>
      <c r="G14" s="39">
        <f>IF(B14=0,"",VLOOKUP(B14,エントリー!$A$2:$D$250,3,0))</f>
        <v>2</v>
      </c>
      <c r="H14" s="46">
        <f>E14-D14</f>
        <v>0.00798611111111111</v>
      </c>
      <c r="I14" s="102" t="s">
        <v>15</v>
      </c>
      <c r="J14" s="39" t="s">
        <v>28</v>
      </c>
      <c r="L14" s="72">
        <v>0.027777777777777776</v>
      </c>
      <c r="M14" s="72">
        <f t="shared" si="5"/>
        <v>0.0026157407407407414</v>
      </c>
    </row>
    <row r="15" spans="1:13" ht="13.5" customHeight="1">
      <c r="A15" s="39" t="s">
        <v>28</v>
      </c>
      <c r="B15" s="220" t="s">
        <v>242</v>
      </c>
      <c r="C15" s="44" t="str">
        <f>IF(B15=0,"",VLOOKUP(B15,エントリー!$A$2:$D$250,4,0))</f>
        <v>東学大中長MIX</v>
      </c>
      <c r="D15" s="45">
        <f>VLOOKUP(C15,'第2区'!$C$3:$E$33,3,0)</f>
        <v>0.021597222222222223</v>
      </c>
      <c r="E15" s="46">
        <v>0.030671296296296294</v>
      </c>
      <c r="F15" s="39" t="str">
        <f>IF(B15=0,"",VLOOKUP(B15,エントリー!$A$2:$D$250,2,0))</f>
        <v>森田 ゆかり</v>
      </c>
      <c r="G15" s="39">
        <f>IF(B15=0,"",VLOOKUP(B15,エントリー!$A$2:$D$250,3,0))</f>
        <v>3</v>
      </c>
      <c r="H15" s="46">
        <f aca="true" t="shared" si="6" ref="H15:H32">E15-D15</f>
        <v>0.009074074074074071</v>
      </c>
      <c r="I15" s="102" t="s">
        <v>15</v>
      </c>
      <c r="J15" s="39" t="s">
        <v>28</v>
      </c>
      <c r="L15" s="72">
        <v>0.027777777777777776</v>
      </c>
      <c r="M15" s="72">
        <f t="shared" si="5"/>
        <v>0.0028935185185185175</v>
      </c>
    </row>
    <row r="16" spans="1:13" ht="13.5">
      <c r="A16" s="39" t="s">
        <v>28</v>
      </c>
      <c r="B16" s="220" t="s">
        <v>243</v>
      </c>
      <c r="C16" s="44" t="str">
        <f>IF(B16=0,"",VLOOKUP(B16,エントリー!$A$2:$D$250,4,0))</f>
        <v>チームおじどん</v>
      </c>
      <c r="D16" s="45">
        <f>VLOOKUP(C16,'第2区'!$C$3:$E$33,3,0)</f>
        <v>0.018252314814814815</v>
      </c>
      <c r="E16" s="46">
        <v>0.026331018518518517</v>
      </c>
      <c r="F16" s="39" t="str">
        <f>IF(B16=0,"",VLOOKUP(B16,エントリー!$A$2:$D$250,2,0))</f>
        <v>葛原 康崇</v>
      </c>
      <c r="G16" s="39">
        <f>IF(B16=0,"",VLOOKUP(B16,エントリー!$A$2:$D$250,3,0))</f>
        <v>1</v>
      </c>
      <c r="H16" s="46">
        <f t="shared" si="6"/>
        <v>0.008078703703703703</v>
      </c>
      <c r="I16" s="102" t="s">
        <v>15</v>
      </c>
      <c r="J16" s="39" t="s">
        <v>28</v>
      </c>
      <c r="L16" s="72">
        <v>0.027777777777777776</v>
      </c>
      <c r="M16" s="72">
        <f t="shared" si="5"/>
        <v>-0.0014467592592592587</v>
      </c>
    </row>
    <row r="17" spans="1:13" s="105" customFormat="1" ht="13.5">
      <c r="A17" s="74" t="s">
        <v>28</v>
      </c>
      <c r="B17" s="220" t="s">
        <v>244</v>
      </c>
      <c r="C17" s="74" t="str">
        <f>IF(B17=0,"",VLOOKUP(B17,エントリー!$A$2:$D$250,4,0))</f>
        <v>飛び出せタジマデラックス</v>
      </c>
      <c r="D17" s="107">
        <f>VLOOKUP(C17,'第2区'!$C$3:$E$33,3,0)</f>
        <v>0</v>
      </c>
      <c r="E17" s="108"/>
      <c r="F17" s="74" t="str">
        <f>IF(B17=0,"",VLOOKUP(B17,エントリー!$A$2:$D$250,2,0))</f>
        <v>山崎　佐織</v>
      </c>
      <c r="G17" s="74" t="str">
        <f>IF(B17=0,"",VLOOKUP(B17,エントリー!$A$2:$D$250,3,0))</f>
        <v>OG</v>
      </c>
      <c r="H17" s="108">
        <f t="shared" si="6"/>
        <v>0</v>
      </c>
      <c r="I17" s="104" t="s">
        <v>15</v>
      </c>
      <c r="J17" s="74" t="s">
        <v>28</v>
      </c>
      <c r="L17" s="106">
        <v>0.027777777777777776</v>
      </c>
      <c r="M17" s="106">
        <f t="shared" si="5"/>
        <v>-0.027777777777777776</v>
      </c>
    </row>
    <row r="18" spans="1:13" ht="13.5">
      <c r="A18" s="39" t="s">
        <v>28</v>
      </c>
      <c r="B18" s="220" t="s">
        <v>245</v>
      </c>
      <c r="C18" s="44" t="str">
        <f>IF(B18=0,"",VLOOKUP(B18,エントリー!$A$2:$D$250,4,0))</f>
        <v>team toukon</v>
      </c>
      <c r="D18" s="45">
        <f>VLOOKUP(C18,'第2区'!$C$3:$E$33,3,0)</f>
        <v>0.028078703703703703</v>
      </c>
      <c r="E18" s="46">
        <v>0.03796296296296296</v>
      </c>
      <c r="F18" s="39" t="str">
        <f>IF(B18=0,"",VLOOKUP(B18,エントリー!$A$2:$D$250,2,0))</f>
        <v>金原　莉沙</v>
      </c>
      <c r="G18" s="39">
        <f>IF(B18=0,"",VLOOKUP(B18,エントリー!$A$2:$D$250,3,0))</f>
        <v>3</v>
      </c>
      <c r="H18" s="46">
        <f t="shared" si="6"/>
        <v>0.00988425925925926</v>
      </c>
      <c r="I18" s="102" t="s">
        <v>15</v>
      </c>
      <c r="J18" s="39" t="s">
        <v>28</v>
      </c>
      <c r="L18" s="72">
        <v>0.027777777777777776</v>
      </c>
      <c r="M18" s="72">
        <f t="shared" si="5"/>
        <v>0.010185185185185186</v>
      </c>
    </row>
    <row r="19" spans="1:13" ht="13.5">
      <c r="A19" s="39" t="s">
        <v>28</v>
      </c>
      <c r="B19" s="220" t="s">
        <v>246</v>
      </c>
      <c r="C19" s="74" t="str">
        <f>IF(B19=0,"",VLOOKUP(B19,エントリー!$A$2:$D$250,4,0))</f>
        <v>TEAM 混成</v>
      </c>
      <c r="D19" s="45">
        <f>VLOOKUP(C19,'第2区'!$C$3:$E$33,3,0)</f>
        <v>0.0221875</v>
      </c>
      <c r="E19" s="46">
        <v>0.030462962962962966</v>
      </c>
      <c r="F19" s="39" t="str">
        <f>IF(B19=0,"",VLOOKUP(B19,エントリー!$A$2:$D$250,2,0))</f>
        <v>村上　拓郎</v>
      </c>
      <c r="G19" s="39">
        <f>IF(B19=0,"",VLOOKUP(B19,エントリー!$A$2:$D$250,3,0))</f>
        <v>1</v>
      </c>
      <c r="H19" s="46">
        <f t="shared" si="6"/>
        <v>0.008275462962962967</v>
      </c>
      <c r="I19" s="102" t="s">
        <v>15</v>
      </c>
      <c r="J19" s="39" t="s">
        <v>28</v>
      </c>
      <c r="L19" s="72">
        <v>0.027777777777777776</v>
      </c>
      <c r="M19" s="72">
        <f t="shared" si="5"/>
        <v>0.0026851851851851898</v>
      </c>
    </row>
    <row r="20" spans="1:13" ht="13.5">
      <c r="A20" s="39" t="s">
        <v>28</v>
      </c>
      <c r="B20" s="220" t="s">
        <v>247</v>
      </c>
      <c r="C20" s="44" t="str">
        <f>IF(B20=0,"",VLOOKUP(B20,エントリー!$A$2:$D$250,4,0))</f>
        <v>東工大Ｂ</v>
      </c>
      <c r="D20" s="45">
        <f>VLOOKUP(C20,'第2区'!$C$3:$E$33,3,0)</f>
        <v>0.019421296296296294</v>
      </c>
      <c r="E20" s="46">
        <v>0.026631944444444444</v>
      </c>
      <c r="F20" s="39" t="str">
        <f>IF(B20=0,"",VLOOKUP(B20,エントリー!$A$2:$D$250,2,0))</f>
        <v>小林　雅彦</v>
      </c>
      <c r="G20" s="39">
        <f>IF(B20=0,"",VLOOKUP(B20,エントリー!$A$2:$D$250,3,0))</f>
        <v>2</v>
      </c>
      <c r="H20" s="46">
        <f t="shared" si="6"/>
        <v>0.00721064814814815</v>
      </c>
      <c r="I20" s="102" t="s">
        <v>15</v>
      </c>
      <c r="J20" s="39" t="s">
        <v>28</v>
      </c>
      <c r="L20" s="72">
        <v>0.027777777777777776</v>
      </c>
      <c r="M20" s="72">
        <f t="shared" si="5"/>
        <v>-0.001145833333333332</v>
      </c>
    </row>
    <row r="21" spans="1:13" ht="13.5">
      <c r="A21" s="39" t="s">
        <v>28</v>
      </c>
      <c r="B21" s="220" t="s">
        <v>248</v>
      </c>
      <c r="C21" s="44" t="str">
        <f>IF(B21=0,"",VLOOKUP(B21,エントリー!$A$2:$D$250,4,0))</f>
        <v>東工大Ｃ　</v>
      </c>
      <c r="D21" s="45">
        <f>VLOOKUP(C21,'第2区'!$C$3:$E$33,3,0)</f>
        <v>0.020011574074074074</v>
      </c>
      <c r="E21" s="46">
        <v>0.027719907407407405</v>
      </c>
      <c r="F21" s="39" t="str">
        <f>IF(B21=0,"",VLOOKUP(B21,エントリー!$A$2:$D$250,2,0))</f>
        <v>菊池　惠和</v>
      </c>
      <c r="G21" s="39">
        <f>IF(B21=0,"",VLOOKUP(B21,エントリー!$A$2:$D$250,3,0))</f>
        <v>1</v>
      </c>
      <c r="H21" s="46">
        <f t="shared" si="6"/>
        <v>0.007708333333333331</v>
      </c>
      <c r="I21" s="102" t="s">
        <v>15</v>
      </c>
      <c r="J21" s="39" t="s">
        <v>28</v>
      </c>
      <c r="L21" s="72">
        <v>0.027777777777777776</v>
      </c>
      <c r="M21" s="72">
        <f t="shared" si="5"/>
        <v>-5.787037037037132E-05</v>
      </c>
    </row>
    <row r="22" spans="1:13" ht="13.5">
      <c r="A22" s="39" t="s">
        <v>29</v>
      </c>
      <c r="B22" s="220" t="s">
        <v>249</v>
      </c>
      <c r="C22" s="44" t="str">
        <f>IF(B22=0,"",VLOOKUP(B22,エントリー!$A$2:$D$250,4,0))</f>
        <v>東北大Ｄ</v>
      </c>
      <c r="D22" s="45">
        <f>VLOOKUP(C22,'第2区'!$C$3:$E$33,3,0)</f>
        <v>0.021770833333333336</v>
      </c>
      <c r="E22" s="46">
        <v>0.03027777777777778</v>
      </c>
      <c r="F22" s="39" t="str">
        <f>IF(B22=0,"",VLOOKUP(B22,エントリー!$A$2:$D$250,2,0))</f>
        <v>小高　真依</v>
      </c>
      <c r="G22" s="39">
        <f>IF(B22=0,"",VLOOKUP(B22,エントリー!$A$2:$D$250,3,0))</f>
        <v>3</v>
      </c>
      <c r="H22" s="46">
        <f t="shared" si="6"/>
        <v>0.008506944444444442</v>
      </c>
      <c r="I22" s="102" t="s">
        <v>15</v>
      </c>
      <c r="J22" s="39" t="s">
        <v>29</v>
      </c>
      <c r="L22" s="72">
        <v>0.027777777777777776</v>
      </c>
      <c r="M22" s="72">
        <f t="shared" si="5"/>
        <v>0.0025000000000000022</v>
      </c>
    </row>
    <row r="23" spans="1:13" ht="13.5">
      <c r="A23" s="39" t="s">
        <v>28</v>
      </c>
      <c r="B23" s="220" t="s">
        <v>250</v>
      </c>
      <c r="C23" s="44" t="str">
        <f>IF(B23=0,"",VLOOKUP(B23,エントリー!$A$2:$D$250,4,0))</f>
        <v>チーム澤田</v>
      </c>
      <c r="D23" s="45">
        <f>VLOOKUP(C23,'第2区'!$C$3:$E$33,3,0)</f>
        <v>0.025231481481481483</v>
      </c>
      <c r="E23" s="46">
        <v>0.035543981481481475</v>
      </c>
      <c r="F23" s="39" t="str">
        <f>IF(B23=0,"",VLOOKUP(B23,エントリー!$A$2:$D$250,2,0))</f>
        <v>福島　健男</v>
      </c>
      <c r="G23" s="39">
        <f>IF(B23=0,"",VLOOKUP(B23,エントリー!$A$2:$D$250,3,0))</f>
        <v>0</v>
      </c>
      <c r="H23" s="46">
        <f t="shared" si="6"/>
        <v>0.010312499999999992</v>
      </c>
      <c r="I23" s="102" t="s">
        <v>15</v>
      </c>
      <c r="J23" s="39" t="s">
        <v>28</v>
      </c>
      <c r="L23" s="72">
        <v>0.027777777777777776</v>
      </c>
      <c r="M23" s="72">
        <f t="shared" si="5"/>
        <v>0.007766203703703699</v>
      </c>
    </row>
    <row r="24" spans="1:13" ht="13.5">
      <c r="A24" s="39" t="s">
        <v>28</v>
      </c>
      <c r="B24" s="220" t="s">
        <v>251</v>
      </c>
      <c r="C24" s="44" t="str">
        <f>IF(B24=0,"",VLOOKUP(B24,エントリー!$A$2:$D$250,4,0))</f>
        <v>澤田ヤング</v>
      </c>
      <c r="D24" s="45">
        <f>VLOOKUP(C24,'第2区'!$C$3:$E$33,3,0)</f>
        <v>0.02262731481481482</v>
      </c>
      <c r="E24" s="47">
        <v>0.031111111111111107</v>
      </c>
      <c r="F24" s="39" t="str">
        <f>IF(B24=0,"",VLOOKUP(B24,エントリー!$A$2:$D$250,2,0))</f>
        <v>大垣　秀介</v>
      </c>
      <c r="G24" s="39">
        <f>IF(B24=0,"",VLOOKUP(B24,エントリー!$A$2:$D$250,3,0))</f>
        <v>0</v>
      </c>
      <c r="H24" s="46">
        <f t="shared" si="6"/>
        <v>0.008483796296296288</v>
      </c>
      <c r="I24" s="102" t="s">
        <v>15</v>
      </c>
      <c r="J24" s="39" t="s">
        <v>28</v>
      </c>
      <c r="L24" s="72">
        <v>0.027777777777777776</v>
      </c>
      <c r="M24" s="72">
        <f t="shared" si="5"/>
        <v>0.0033333333333333305</v>
      </c>
    </row>
    <row r="25" spans="1:13" ht="13.5">
      <c r="A25" s="39" t="s">
        <v>28</v>
      </c>
      <c r="B25" s="222"/>
      <c r="C25" s="44">
        <f>IF(B25=0,"",VLOOKUP(B25,エントリー!$A$2:$D$250,4,0))</f>
      </c>
      <c r="D25" s="45">
        <f>VLOOKUP(C25,'第2区'!$C$3:$E$33,3,0)</f>
        <v>0</v>
      </c>
      <c r="E25" s="46"/>
      <c r="F25" s="39">
        <f>IF(B25=0,"",VLOOKUP(B25,エントリー!$A$2:$D$250,2,0))</f>
      </c>
      <c r="G25" s="39">
        <f>IF(B25=0,"",VLOOKUP(B25,エントリー!$A$2:$D$250,3,0))</f>
      </c>
      <c r="H25" s="46">
        <f t="shared" si="6"/>
        <v>0</v>
      </c>
      <c r="I25" s="102" t="s">
        <v>15</v>
      </c>
      <c r="J25" s="39" t="s">
        <v>28</v>
      </c>
      <c r="L25" s="72">
        <v>0.027777777777777776</v>
      </c>
      <c r="M25" s="72">
        <f t="shared" si="5"/>
        <v>-0.027777777777777776</v>
      </c>
    </row>
    <row r="26" spans="1:13" ht="13.5">
      <c r="A26" s="39" t="s">
        <v>28</v>
      </c>
      <c r="B26" s="222"/>
      <c r="C26" s="44">
        <f>IF(B26=0,"",VLOOKUP(B26,エントリー!$A$2:$D$250,4,0))</f>
      </c>
      <c r="D26" s="45">
        <f>VLOOKUP(C26,'第2区'!$C$3:$E$33,3,0)</f>
        <v>0</v>
      </c>
      <c r="E26" s="46"/>
      <c r="F26" s="39">
        <f>IF(B26=0,"",VLOOKUP(B26,エントリー!$A$2:$D$250,2,0))</f>
      </c>
      <c r="G26" s="39">
        <f>IF(B26=0,"",VLOOKUP(B26,エントリー!$A$2:$D$250,3,0))</f>
      </c>
      <c r="H26" s="46">
        <f t="shared" si="6"/>
        <v>0</v>
      </c>
      <c r="I26" s="102" t="s">
        <v>15</v>
      </c>
      <c r="J26" s="39" t="s">
        <v>28</v>
      </c>
      <c r="L26" s="72">
        <v>0.027777777777777776</v>
      </c>
      <c r="M26" s="72">
        <f t="shared" si="5"/>
        <v>-0.027777777777777776</v>
      </c>
    </row>
    <row r="27" spans="1:13" ht="13.5">
      <c r="A27" s="39" t="s">
        <v>28</v>
      </c>
      <c r="B27" s="222"/>
      <c r="C27" s="44">
        <f>IF(B27=0,"",VLOOKUP(B27,エントリー!$A$2:$D$250,4,0))</f>
      </c>
      <c r="D27" s="45">
        <f>VLOOKUP(C27,'第2区'!$C$3:$E$33,3,0)</f>
        <v>0</v>
      </c>
      <c r="E27" s="46"/>
      <c r="F27" s="39">
        <f>IF(B27=0,"",VLOOKUP(B27,エントリー!$A$2:$D$250,2,0))</f>
      </c>
      <c r="G27" s="39">
        <f>IF(B27=0,"",VLOOKUP(B27,エントリー!$A$2:$D$250,3,0))</f>
      </c>
      <c r="H27" s="46">
        <f t="shared" si="6"/>
        <v>0</v>
      </c>
      <c r="I27" s="102" t="s">
        <v>15</v>
      </c>
      <c r="J27" s="39" t="s">
        <v>28</v>
      </c>
      <c r="L27" s="72">
        <v>0.027777777777777776</v>
      </c>
      <c r="M27" s="72">
        <f t="shared" si="5"/>
        <v>-0.027777777777777776</v>
      </c>
    </row>
    <row r="28" spans="1:13" ht="13.5">
      <c r="A28" s="39" t="s">
        <v>28</v>
      </c>
      <c r="B28" s="222"/>
      <c r="C28" s="44">
        <f>IF(B28=0,"",VLOOKUP(B28,エントリー!$A$2:$D$250,4,0))</f>
      </c>
      <c r="D28" s="45">
        <f>VLOOKUP(C28,'第2区'!$C$3:$E$33,3,0)</f>
        <v>0</v>
      </c>
      <c r="E28" s="46"/>
      <c r="F28" s="39">
        <f>IF(B28=0,"",VLOOKUP(B28,エントリー!$A$2:$D$250,2,0))</f>
      </c>
      <c r="G28" s="39">
        <f>IF(B28=0,"",VLOOKUP(B28,エントリー!$A$2:$D$250,3,0))</f>
      </c>
      <c r="H28" s="46">
        <f t="shared" si="6"/>
        <v>0</v>
      </c>
      <c r="I28" s="102" t="s">
        <v>15</v>
      </c>
      <c r="J28" s="39" t="s">
        <v>28</v>
      </c>
      <c r="L28" s="72">
        <v>0.027777777777777776</v>
      </c>
      <c r="M28" s="72">
        <f t="shared" si="5"/>
        <v>-0.027777777777777776</v>
      </c>
    </row>
    <row r="29" spans="1:13" ht="13.5">
      <c r="A29" s="39" t="s">
        <v>28</v>
      </c>
      <c r="B29" s="222"/>
      <c r="C29" s="44">
        <f>IF(B29=0,"",VLOOKUP(B29,エントリー!$A$2:$D$250,4,0))</f>
      </c>
      <c r="D29" s="45">
        <f>VLOOKUP(C29,'第2区'!$C$3:$E$33,3,0)</f>
        <v>0</v>
      </c>
      <c r="E29" s="46"/>
      <c r="F29" s="39">
        <f>IF(B29=0,"",VLOOKUP(B29,エントリー!$A$2:$D$250,2,0))</f>
      </c>
      <c r="G29" s="39">
        <f>IF(B29=0,"",VLOOKUP(B29,エントリー!$A$2:$D$250,3,0))</f>
      </c>
      <c r="H29" s="46">
        <f t="shared" si="6"/>
        <v>0</v>
      </c>
      <c r="I29" s="102" t="s">
        <v>15</v>
      </c>
      <c r="J29" s="39" t="s">
        <v>28</v>
      </c>
      <c r="L29" s="72">
        <v>0.027777777777777776</v>
      </c>
      <c r="M29" s="72">
        <f t="shared" si="5"/>
        <v>-0.027777777777777776</v>
      </c>
    </row>
    <row r="30" spans="1:13" ht="13.5">
      <c r="A30" s="39" t="s">
        <v>28</v>
      </c>
      <c r="B30" s="222"/>
      <c r="C30" s="44">
        <f>IF(B30=0,"",VLOOKUP(B30,エントリー!$A$2:$D$250,4,0))</f>
      </c>
      <c r="D30" s="45">
        <f>VLOOKUP(C30,'第2区'!$C$3:$E$33,3,0)</f>
        <v>0</v>
      </c>
      <c r="E30" s="46"/>
      <c r="F30" s="39">
        <f>IF(B30=0,"",VLOOKUP(B30,エントリー!$A$2:$D$250,2,0))</f>
      </c>
      <c r="G30" s="39">
        <f>IF(B30=0,"",VLOOKUP(B30,エントリー!$A$2:$D$250,3,0))</f>
      </c>
      <c r="H30" s="46">
        <f t="shared" si="6"/>
        <v>0</v>
      </c>
      <c r="I30" s="102" t="s">
        <v>15</v>
      </c>
      <c r="J30" s="39" t="s">
        <v>28</v>
      </c>
      <c r="L30" s="72">
        <v>0.027777777777777776</v>
      </c>
      <c r="M30" s="72">
        <f t="shared" si="5"/>
        <v>-0.027777777777777776</v>
      </c>
    </row>
    <row r="31" spans="1:13" ht="13.5">
      <c r="A31" s="39" t="s">
        <v>28</v>
      </c>
      <c r="B31" s="222"/>
      <c r="C31" s="44">
        <f>IF(B31=0,"",VLOOKUP(B31,エントリー!$A$2:$D$250,4,0))</f>
      </c>
      <c r="D31" s="45">
        <f>VLOOKUP(C31,'第2区'!$C$3:$E$33,3,0)</f>
        <v>0</v>
      </c>
      <c r="E31" s="46"/>
      <c r="F31" s="39">
        <f>IF(B31=0,"",VLOOKUP(B31,エントリー!$A$2:$D$250,2,0))</f>
      </c>
      <c r="G31" s="39">
        <f>IF(B31=0,"",VLOOKUP(B31,エントリー!$A$2:$D$250,3,0))</f>
      </c>
      <c r="H31" s="46">
        <f t="shared" si="6"/>
        <v>0</v>
      </c>
      <c r="I31" s="102" t="s">
        <v>15</v>
      </c>
      <c r="J31" s="39" t="s">
        <v>28</v>
      </c>
      <c r="L31" s="72">
        <v>0.027777777777777776</v>
      </c>
      <c r="M31" s="72">
        <f t="shared" si="5"/>
        <v>-0.027777777777777776</v>
      </c>
    </row>
    <row r="32" spans="1:13" ht="13.5">
      <c r="A32" s="39" t="s">
        <v>28</v>
      </c>
      <c r="B32" s="222"/>
      <c r="C32" s="44">
        <f>IF(B32=0,"",VLOOKUP(B32,エントリー!$A$2:$D$250,4,0))</f>
      </c>
      <c r="D32" s="45">
        <f>VLOOKUP(C32,'第2区'!$C$3:$E$33,3,0)</f>
        <v>0</v>
      </c>
      <c r="E32" s="46"/>
      <c r="F32" s="39">
        <f>IF(B32=0,"",VLOOKUP(B32,エントリー!$A$2:$D$250,2,0))</f>
      </c>
      <c r="G32" s="39">
        <f>IF(B32=0,"",VLOOKUP(B32,エントリー!$A$2:$D$250,3,0))</f>
      </c>
      <c r="H32" s="46">
        <f t="shared" si="6"/>
        <v>0</v>
      </c>
      <c r="I32" s="102" t="s">
        <v>15</v>
      </c>
      <c r="J32" s="39" t="s">
        <v>28</v>
      </c>
      <c r="L32" s="72">
        <v>0.027777777777777776</v>
      </c>
      <c r="M32" s="72">
        <f t="shared" si="5"/>
        <v>-0.027777777777777776</v>
      </c>
    </row>
    <row r="33" ht="13.5">
      <c r="I33" s="11"/>
    </row>
    <row r="34" ht="13.5">
      <c r="I34" s="11"/>
    </row>
    <row r="35" ht="13.5">
      <c r="I35" s="11"/>
    </row>
    <row r="36" ht="13.5">
      <c r="I36" s="11"/>
    </row>
    <row r="37" ht="13.5">
      <c r="I37" s="11"/>
    </row>
    <row r="38" ht="13.5">
      <c r="I38" s="11"/>
    </row>
    <row r="39" ht="13.5">
      <c r="I39" s="11"/>
    </row>
    <row r="40" ht="13.5">
      <c r="I40" s="11"/>
    </row>
  </sheetData>
  <sheetProtection/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scale="12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U39"/>
  <sheetViews>
    <sheetView view="pageBreakPreview" zoomScale="82" zoomScaleSheetLayoutView="82" zoomScalePageLayoutView="0" workbookViewId="0" topLeftCell="A1">
      <selection activeCell="D12" sqref="D12"/>
    </sheetView>
  </sheetViews>
  <sheetFormatPr defaultColWidth="9.00390625" defaultRowHeight="13.5"/>
  <cols>
    <col min="1" max="1" width="9.125" style="11" bestFit="1" customWidth="1"/>
    <col min="2" max="2" width="6.75390625" style="11" customWidth="1"/>
    <col min="3" max="3" width="15.625" style="11" customWidth="1"/>
    <col min="4" max="5" width="11.50390625" style="11" customWidth="1"/>
    <col min="6" max="6" width="13.875" style="11" bestFit="1" customWidth="1"/>
    <col min="7" max="7" width="7.125" style="12" customWidth="1"/>
    <col min="8" max="8" width="10.875" style="11" bestFit="1" customWidth="1"/>
    <col min="9" max="9" width="9.375" style="12" bestFit="1" customWidth="1"/>
    <col min="10" max="10" width="9.125" style="11" bestFit="1" customWidth="1"/>
    <col min="11" max="11" width="9.00390625" style="11" customWidth="1"/>
    <col min="12" max="12" width="9.75390625" style="11" bestFit="1" customWidth="1"/>
    <col min="13" max="13" width="15.125" style="11" bestFit="1" customWidth="1"/>
    <col min="14" max="16384" width="9.00390625" style="11" customWidth="1"/>
  </cols>
  <sheetData>
    <row r="1" spans="1:21" ht="26.25" customHeight="1">
      <c r="A1" s="268" t="s">
        <v>18</v>
      </c>
      <c r="B1" s="268"/>
      <c r="C1" s="268"/>
      <c r="D1" s="268"/>
      <c r="E1" s="268"/>
      <c r="F1" s="268"/>
      <c r="G1" s="268"/>
      <c r="H1" s="268"/>
      <c r="I1" s="268"/>
      <c r="J1" s="103"/>
      <c r="L1" s="84"/>
      <c r="M1" s="84"/>
      <c r="N1" s="85"/>
      <c r="O1" s="86"/>
      <c r="P1" s="87"/>
      <c r="Q1" s="84"/>
      <c r="R1" s="84"/>
      <c r="S1" s="87"/>
      <c r="T1" s="84"/>
      <c r="U1" s="84"/>
    </row>
    <row r="2" spans="1:10" s="12" customFormat="1" ht="13.5">
      <c r="A2" s="10" t="s">
        <v>7</v>
      </c>
      <c r="B2" s="10"/>
      <c r="C2" s="10" t="s">
        <v>8</v>
      </c>
      <c r="D2" s="10"/>
      <c r="E2" s="10" t="s">
        <v>14</v>
      </c>
      <c r="F2" s="10" t="s">
        <v>9</v>
      </c>
      <c r="G2" s="10" t="s">
        <v>10</v>
      </c>
      <c r="H2" s="10" t="s">
        <v>11</v>
      </c>
      <c r="I2" s="101" t="s">
        <v>12</v>
      </c>
      <c r="J2" s="10" t="s">
        <v>7</v>
      </c>
    </row>
    <row r="3" spans="1:13" s="363" customFormat="1" ht="13.5">
      <c r="A3" s="356">
        <f>RANK(E3,$E$3:$E$11,1)</f>
        <v>3</v>
      </c>
      <c r="B3" s="357" t="s">
        <v>252</v>
      </c>
      <c r="C3" s="358" t="str">
        <f>IF(B3=0,"",VLOOKUP(B3,エントリー!$A$2:$D$250,4,0))</f>
        <v>宇大</v>
      </c>
      <c r="D3" s="359">
        <f>VLOOKUP(C3,'第3区'!$C$3:$E$33,3,0)</f>
        <v>0.030486111111111113</v>
      </c>
      <c r="E3" s="361">
        <v>0.04387731481481482</v>
      </c>
      <c r="F3" s="356" t="str">
        <f>IF(B3=0,"",VLOOKUP(B3,エントリー!$A$2:$D$250,2,0))</f>
        <v>大山　由季乃</v>
      </c>
      <c r="G3" s="356">
        <f>IF(B3=0,"",VLOOKUP(B3,エントリー!$A$2:$D$250,3,0))</f>
        <v>1</v>
      </c>
      <c r="H3" s="361">
        <f aca="true" t="shared" si="0" ref="H3:H12">E3-D3</f>
        <v>0.013391203703703707</v>
      </c>
      <c r="I3" s="362">
        <f>RANK(H3,$H$3:$H$11,1)</f>
        <v>3</v>
      </c>
      <c r="J3" s="356">
        <f>RANK(E3,$E$3:$E$11,1)</f>
        <v>3</v>
      </c>
      <c r="L3" s="364">
        <v>0.027777777777777776</v>
      </c>
      <c r="M3" s="364">
        <f>E3-L3</f>
        <v>0.016099537037037044</v>
      </c>
    </row>
    <row r="4" spans="1:13" s="363" customFormat="1" ht="13.5">
      <c r="A4" s="356">
        <f aca="true" t="shared" si="1" ref="A4:A11">RANK(E4,$E$3:$E$11,1)</f>
        <v>7</v>
      </c>
      <c r="B4" s="357" t="s">
        <v>253</v>
      </c>
      <c r="C4" s="358" t="str">
        <f>IF(B4=0,"",VLOOKUP(B4,エントリー!$A$2:$D$250,4,0))</f>
        <v>静岡大</v>
      </c>
      <c r="D4" s="359">
        <f>VLOOKUP(C4,'第3区'!$C$3:$E$33,3,0)</f>
        <v>0.031782407407407405</v>
      </c>
      <c r="E4" s="361">
        <v>0.046747685185185184</v>
      </c>
      <c r="F4" s="356" t="str">
        <f>IF(B4=0,"",VLOOKUP(B4,エントリー!$A$2:$D$250,2,0))</f>
        <v>小野　恵理</v>
      </c>
      <c r="G4" s="356">
        <f>IF(B4=0,"",VLOOKUP(B4,エントリー!$A$2:$D$250,3,0))</f>
        <v>2</v>
      </c>
      <c r="H4" s="361">
        <f t="shared" si="0"/>
        <v>0.014965277777777779</v>
      </c>
      <c r="I4" s="362">
        <f aca="true" t="shared" si="2" ref="I4:I11">RANK(H4,$H$3:$H$11,1)</f>
        <v>7</v>
      </c>
      <c r="J4" s="356">
        <f aca="true" t="shared" si="3" ref="J4:J11">RANK(E4,$E$3:$E$11,1)</f>
        <v>7</v>
      </c>
      <c r="L4" s="364">
        <v>0.027777777777777776</v>
      </c>
      <c r="M4" s="364">
        <f aca="true" t="shared" si="4" ref="M4:M11">E5-L4</f>
        <v>0.01700231481481481</v>
      </c>
    </row>
    <row r="5" spans="1:13" s="363" customFormat="1" ht="13.5">
      <c r="A5" s="356">
        <f t="shared" si="1"/>
        <v>6</v>
      </c>
      <c r="B5" s="357" t="s">
        <v>254</v>
      </c>
      <c r="C5" s="358" t="str">
        <f>IF(B5=0,"",VLOOKUP(B5,エントリー!$A$2:$D$250,4,0))</f>
        <v>信州大</v>
      </c>
      <c r="D5" s="359">
        <f>VLOOKUP(C5,'第3区'!$C$3:$E$33,3,0)</f>
        <v>0.030821759259259257</v>
      </c>
      <c r="E5" s="361">
        <v>0.04478009259259259</v>
      </c>
      <c r="F5" s="356" t="str">
        <f>IF(B5=0,"",VLOOKUP(B5,エントリー!$A$2:$D$250,2,0))</f>
        <v>内蔵  萌</v>
      </c>
      <c r="G5" s="356">
        <f>IF(B5=0,"",VLOOKUP(B5,エントリー!$A$2:$D$250,3,0))</f>
        <v>2</v>
      </c>
      <c r="H5" s="361">
        <f t="shared" si="0"/>
        <v>0.01395833333333333</v>
      </c>
      <c r="I5" s="362">
        <f t="shared" si="2"/>
        <v>6</v>
      </c>
      <c r="J5" s="356">
        <f t="shared" si="3"/>
        <v>6</v>
      </c>
      <c r="L5" s="364">
        <v>0.027777777777777776</v>
      </c>
      <c r="M5" s="364">
        <f t="shared" si="4"/>
        <v>0.016273148148148155</v>
      </c>
    </row>
    <row r="6" spans="1:13" s="363" customFormat="1" ht="13.5">
      <c r="A6" s="356">
        <f t="shared" si="1"/>
        <v>4</v>
      </c>
      <c r="B6" s="357" t="s">
        <v>255</v>
      </c>
      <c r="C6" s="358" t="str">
        <f>IF(B6=0,"",VLOOKUP(B6,エントリー!$A$2:$D$250,4,0))</f>
        <v>千葉大</v>
      </c>
      <c r="D6" s="359">
        <f>VLOOKUP(C6,'第3区'!$C$3:$E$33,3,0)</f>
        <v>0.030393518518518518</v>
      </c>
      <c r="E6" s="361">
        <v>0.04405092592592593</v>
      </c>
      <c r="F6" s="356" t="str">
        <f>IF(B6=0,"",VLOOKUP(B6,エントリー!$A$2:$D$250,2,0))</f>
        <v>小田倉　香織</v>
      </c>
      <c r="G6" s="356">
        <f>IF(B6=0,"",VLOOKUP(B6,エントリー!$A$2:$D$250,3,0))</f>
        <v>4</v>
      </c>
      <c r="H6" s="361">
        <f t="shared" si="0"/>
        <v>0.013657407407407413</v>
      </c>
      <c r="I6" s="362">
        <f t="shared" si="2"/>
        <v>5</v>
      </c>
      <c r="J6" s="356">
        <f t="shared" si="3"/>
        <v>4</v>
      </c>
      <c r="L6" s="364">
        <v>0.027777777777777776</v>
      </c>
      <c r="M6" s="364">
        <f t="shared" si="4"/>
        <v>0.015682870370370375</v>
      </c>
    </row>
    <row r="7" spans="1:13" s="363" customFormat="1" ht="13.5">
      <c r="A7" s="356">
        <f t="shared" si="1"/>
        <v>2</v>
      </c>
      <c r="B7" s="357" t="s">
        <v>256</v>
      </c>
      <c r="C7" s="358" t="str">
        <f>IF(B7=0,"",VLOOKUP(B7,エントリー!$A$2:$D$250,4,0))</f>
        <v>都留文大</v>
      </c>
      <c r="D7" s="359">
        <f>VLOOKUP(C7,'第3区'!$C$3:$E$33,3,0)</f>
        <v>0.030000000000000002</v>
      </c>
      <c r="E7" s="361">
        <v>0.04346064814814815</v>
      </c>
      <c r="F7" s="356" t="str">
        <f>IF(B7=0,"",VLOOKUP(B7,エントリー!$A$2:$D$250,2,0))</f>
        <v>山浦　友華</v>
      </c>
      <c r="G7" s="356">
        <f>IF(B7=0,"",VLOOKUP(B7,エントリー!$A$2:$D$250,3,0))</f>
        <v>2</v>
      </c>
      <c r="H7" s="361">
        <f t="shared" si="0"/>
        <v>0.013460648148148149</v>
      </c>
      <c r="I7" s="362">
        <f t="shared" si="2"/>
        <v>4</v>
      </c>
      <c r="J7" s="356">
        <f t="shared" si="3"/>
        <v>2</v>
      </c>
      <c r="L7" s="364">
        <v>0.027777777777777776</v>
      </c>
      <c r="M7" s="364">
        <f t="shared" si="4"/>
        <v>0.021863425925925925</v>
      </c>
    </row>
    <row r="8" spans="1:13" s="363" customFormat="1" ht="13.5">
      <c r="A8" s="356">
        <f t="shared" si="1"/>
        <v>8</v>
      </c>
      <c r="B8" s="357" t="s">
        <v>257</v>
      </c>
      <c r="C8" s="358" t="str">
        <f>IF(B8=0,"",VLOOKUP(B8,エントリー!$A$2:$D$250,4,0))</f>
        <v>東外大</v>
      </c>
      <c r="D8" s="359">
        <f>VLOOKUP(C8,'第3区'!$C$3:$E$33,3,0)</f>
        <v>0.03459490740740741</v>
      </c>
      <c r="E8" s="361">
        <v>0.0496412037037037</v>
      </c>
      <c r="F8" s="356" t="str">
        <f>IF(B8=0,"",VLOOKUP(B8,エントリー!$A$2:$D$250,2,0))</f>
        <v>新山　早葵</v>
      </c>
      <c r="G8" s="356">
        <f>IF(B8=0,"",VLOOKUP(B8,エントリー!$A$2:$D$250,3,0))</f>
        <v>2</v>
      </c>
      <c r="H8" s="361">
        <f t="shared" si="0"/>
        <v>0.015046296296296294</v>
      </c>
      <c r="I8" s="362">
        <f t="shared" si="2"/>
        <v>8</v>
      </c>
      <c r="J8" s="356">
        <f t="shared" si="3"/>
        <v>8</v>
      </c>
      <c r="L8" s="364">
        <v>0.027777777777777776</v>
      </c>
      <c r="M8" s="364">
        <f t="shared" si="4"/>
        <v>0.013946759259259263</v>
      </c>
    </row>
    <row r="9" spans="1:13" s="363" customFormat="1" ht="13.5">
      <c r="A9" s="356">
        <f t="shared" si="1"/>
        <v>1</v>
      </c>
      <c r="B9" s="357" t="s">
        <v>258</v>
      </c>
      <c r="C9" s="358" t="str">
        <f>IF(B9=0,"",VLOOKUP(B9,エントリー!$A$2:$D$250,4,0))</f>
        <v>東学大</v>
      </c>
      <c r="D9" s="359">
        <f>VLOOKUP(C9,'第3区'!$C$3:$E$33,3,0)</f>
        <v>0.02871527777777778</v>
      </c>
      <c r="E9" s="361">
        <v>0.04172453703703704</v>
      </c>
      <c r="F9" s="356" t="str">
        <f>IF(B9=0,"",VLOOKUP(B9,エントリー!$A$2:$D$250,2,0))</f>
        <v>本田　理美</v>
      </c>
      <c r="G9" s="356">
        <f>IF(B9=0,"",VLOOKUP(B9,エントリー!$A$2:$D$250,3,0))</f>
        <v>1</v>
      </c>
      <c r="H9" s="361">
        <f t="shared" si="0"/>
        <v>0.013009259259259259</v>
      </c>
      <c r="I9" s="362">
        <f t="shared" si="2"/>
        <v>1</v>
      </c>
      <c r="J9" s="356">
        <f t="shared" si="3"/>
        <v>1</v>
      </c>
      <c r="L9" s="364">
        <v>0.027777777777777776</v>
      </c>
      <c r="M9" s="364">
        <f t="shared" si="4"/>
        <v>0.024247685185185185</v>
      </c>
    </row>
    <row r="10" spans="1:13" s="363" customFormat="1" ht="13.5">
      <c r="A10" s="356">
        <f t="shared" si="1"/>
        <v>9</v>
      </c>
      <c r="B10" s="357" t="s">
        <v>259</v>
      </c>
      <c r="C10" s="358" t="str">
        <f>IF(B10=0,"",VLOOKUP(B10,エントリー!$A$2:$D$250,4,0))</f>
        <v>東工大</v>
      </c>
      <c r="D10" s="359">
        <f>VLOOKUP(C10,'第3区'!$C$3:$E$33,3,0)</f>
        <v>0.03509259259259259</v>
      </c>
      <c r="E10" s="361">
        <v>0.05202546296296296</v>
      </c>
      <c r="F10" s="356" t="str">
        <f>IF(B10=0,"",VLOOKUP(B10,エントリー!$A$2:$D$250,2,0))</f>
        <v>伊藤　真奈美</v>
      </c>
      <c r="G10" s="356">
        <f>IF(B10=0,"",VLOOKUP(B10,エントリー!$A$2:$D$250,3,0))</f>
        <v>1</v>
      </c>
      <c r="H10" s="361">
        <f t="shared" si="0"/>
        <v>0.01693287037037037</v>
      </c>
      <c r="I10" s="362">
        <f t="shared" si="2"/>
        <v>9</v>
      </c>
      <c r="J10" s="356">
        <f t="shared" si="3"/>
        <v>9</v>
      </c>
      <c r="L10" s="364">
        <v>0.027777777777777776</v>
      </c>
      <c r="M10" s="364">
        <f t="shared" si="4"/>
        <v>0.016550925925925927</v>
      </c>
    </row>
    <row r="11" spans="1:13" s="363" customFormat="1" ht="13.5">
      <c r="A11" s="356">
        <f t="shared" si="1"/>
        <v>5</v>
      </c>
      <c r="B11" s="357" t="s">
        <v>260</v>
      </c>
      <c r="C11" s="358" t="str">
        <f>IF(B11=0,"",VLOOKUP(B11,エントリー!$A$2:$D$250,4,0))</f>
        <v>新潟大</v>
      </c>
      <c r="D11" s="359">
        <f>VLOOKUP(C11,'第3区'!$C$3:$E$33,3,0)</f>
        <v>0.030972222222222224</v>
      </c>
      <c r="E11" s="361">
        <v>0.044328703703703703</v>
      </c>
      <c r="F11" s="356" t="str">
        <f>IF(B11=0,"",VLOOKUP(B11,エントリー!$A$2:$D$250,2,0))</f>
        <v>渡辺　杏澪</v>
      </c>
      <c r="G11" s="356">
        <f>IF(B11=0,"",VLOOKUP(B11,エントリー!$A$2:$D$250,3,0))</f>
        <v>3</v>
      </c>
      <c r="H11" s="361">
        <f t="shared" si="0"/>
        <v>0.01335648148148148</v>
      </c>
      <c r="I11" s="362">
        <f t="shared" si="2"/>
        <v>2</v>
      </c>
      <c r="J11" s="356">
        <f t="shared" si="3"/>
        <v>5</v>
      </c>
      <c r="L11" s="364">
        <v>0.027777777777777776</v>
      </c>
      <c r="M11" s="364">
        <f t="shared" si="4"/>
        <v>0.016238425925925927</v>
      </c>
    </row>
    <row r="12" spans="1:13" s="99" customFormat="1" ht="13.5">
      <c r="A12" s="39" t="s">
        <v>15</v>
      </c>
      <c r="B12" s="220" t="s">
        <v>261</v>
      </c>
      <c r="C12" s="44" t="str">
        <f>IF(B12=0,"",VLOOKUP(B12,エントリー!$A$2:$D$250,4,0))</f>
        <v>群大ＯＢ</v>
      </c>
      <c r="D12" s="45">
        <f>VLOOKUP(C12,'第3区'!$C$3:$E$33,3,0)</f>
        <v>0.030324074074074073</v>
      </c>
      <c r="E12" s="46">
        <v>0.0440162037037037</v>
      </c>
      <c r="F12" s="39" t="str">
        <f>IF(B12=0,"",VLOOKUP(B12,エントリー!$A$2:$D$250,2,0))</f>
        <v>山ノ内　拓実</v>
      </c>
      <c r="G12" s="39">
        <f>IF(B12=0,"",VLOOKUP(B12,エントリー!$A$2:$D$250,3,0))</f>
        <v>0</v>
      </c>
      <c r="H12" s="46">
        <f t="shared" si="0"/>
        <v>0.01369212962962963</v>
      </c>
      <c r="I12" s="102" t="s">
        <v>15</v>
      </c>
      <c r="J12" s="39" t="s">
        <v>15</v>
      </c>
      <c r="L12" s="100">
        <v>0.027777777777777776</v>
      </c>
      <c r="M12" s="72">
        <f>E12-L12</f>
        <v>0.016238425925925927</v>
      </c>
    </row>
    <row r="13" spans="1:13" s="99" customFormat="1" ht="13.5">
      <c r="A13" s="39" t="s">
        <v>28</v>
      </c>
      <c r="B13" s="220" t="s">
        <v>262</v>
      </c>
      <c r="C13" s="96" t="str">
        <f>IF(B13=0,"",VLOOKUP(B13,エントリー!$A$2:$D$250,4,0))</f>
        <v>埼大Ｂ</v>
      </c>
      <c r="D13" s="97">
        <f>VLOOKUP(C13,'第3区'!$C$3:$E$33,3,0)</f>
        <v>0.03131944444444445</v>
      </c>
      <c r="E13" s="98">
        <v>0.04582175925925926</v>
      </c>
      <c r="F13" s="95" t="str">
        <f>IF(B13=0,"",VLOOKUP(B13,エントリー!$A$2:$D$250,2,0))</f>
        <v>高久　沙織</v>
      </c>
      <c r="G13" s="95">
        <f>IF(B13=0,"",VLOOKUP(B13,エントリー!$A$2:$D$250,3,0))</f>
        <v>2</v>
      </c>
      <c r="H13" s="98">
        <f>E13-D13</f>
        <v>0.014502314814814815</v>
      </c>
      <c r="I13" s="102" t="s">
        <v>15</v>
      </c>
      <c r="J13" s="39" t="s">
        <v>28</v>
      </c>
      <c r="L13" s="100">
        <v>0.027777777777777776</v>
      </c>
      <c r="M13" s="72">
        <f>E13-L13</f>
        <v>0.018043981481481487</v>
      </c>
    </row>
    <row r="14" spans="1:13" s="99" customFormat="1" ht="13.5">
      <c r="A14" s="39" t="s">
        <v>28</v>
      </c>
      <c r="B14" s="220" t="s">
        <v>263</v>
      </c>
      <c r="C14" s="96" t="str">
        <f>IF(B14=0,"",VLOOKUP(B14,エントリー!$A$2:$D$250,4,0))</f>
        <v>東学大Ｂ</v>
      </c>
      <c r="D14" s="97">
        <f>VLOOKUP(C14,'第3区'!$C$3:$E$33,3,0)</f>
        <v>0.030393518518518518</v>
      </c>
      <c r="E14" s="98">
        <v>0.04503472222222222</v>
      </c>
      <c r="F14" s="95" t="str">
        <f>IF(B14=0,"",VLOOKUP(B14,エントリー!$A$2:$D$250,2,0))</f>
        <v>鳥羽　大地</v>
      </c>
      <c r="G14" s="95">
        <f>IF(B14=0,"",VLOOKUP(B14,エントリー!$A$2:$D$250,3,0))</f>
        <v>1</v>
      </c>
      <c r="H14" s="98">
        <f>E14-D14</f>
        <v>0.014641203703703701</v>
      </c>
      <c r="I14" s="102" t="s">
        <v>15</v>
      </c>
      <c r="J14" s="39" t="s">
        <v>28</v>
      </c>
      <c r="L14" s="100">
        <v>0.027777777777777776</v>
      </c>
      <c r="M14" s="72">
        <f>E14-L14</f>
        <v>0.017256944444444443</v>
      </c>
    </row>
    <row r="15" spans="1:13" ht="13.5" customHeight="1">
      <c r="A15" s="39" t="s">
        <v>28</v>
      </c>
      <c r="B15" s="220" t="s">
        <v>264</v>
      </c>
      <c r="C15" s="44" t="str">
        <f>IF(B15=0,"",VLOOKUP(B15,エントリー!$A$2:$D$250,4,0))</f>
        <v>東学大中長MIX</v>
      </c>
      <c r="D15" s="45">
        <f>VLOOKUP(C15,'第3区'!$C$3:$E$33,3,0)</f>
        <v>0.030671296296296294</v>
      </c>
      <c r="E15" s="46">
        <v>0.04474537037037037</v>
      </c>
      <c r="F15" s="39" t="str">
        <f>IF(B15=0,"",VLOOKUP(B15,エントリー!$A$2:$D$250,2,0))</f>
        <v>持田 百絵</v>
      </c>
      <c r="G15" s="39">
        <f>IF(B15=0,"",VLOOKUP(B15,エントリー!$A$2:$D$250,3,0))</f>
        <v>1</v>
      </c>
      <c r="H15" s="46">
        <f>E15-D15</f>
        <v>0.014074074074074079</v>
      </c>
      <c r="I15" s="102" t="s">
        <v>15</v>
      </c>
      <c r="J15" s="39" t="s">
        <v>28</v>
      </c>
      <c r="L15" s="72">
        <v>0.027777777777777776</v>
      </c>
      <c r="M15" s="72">
        <f aca="true" t="shared" si="5" ref="M15:M32">E15-L15</f>
        <v>0.016967592592592597</v>
      </c>
    </row>
    <row r="16" spans="1:13" ht="13.5">
      <c r="A16" s="39" t="s">
        <v>28</v>
      </c>
      <c r="B16" s="220" t="s">
        <v>265</v>
      </c>
      <c r="C16" s="44" t="str">
        <f>IF(B16=0,"",VLOOKUP(B16,エントリー!$A$2:$D$250,4,0))</f>
        <v>チームおじどん</v>
      </c>
      <c r="D16" s="45">
        <f>VLOOKUP(C16,'第3区'!$C$3:$E$33,3,0)</f>
        <v>0.026331018518518517</v>
      </c>
      <c r="E16" s="46">
        <v>0.039317129629629625</v>
      </c>
      <c r="F16" s="39" t="str">
        <f>IF(B16=0,"",VLOOKUP(B16,エントリー!$A$2:$D$250,2,0))</f>
        <v>蛭川 裕太</v>
      </c>
      <c r="G16" s="39">
        <f>IF(B16=0,"",VLOOKUP(B16,エントリー!$A$2:$D$250,3,0))</f>
        <v>4</v>
      </c>
      <c r="H16" s="46">
        <f>E16-D16</f>
        <v>0.012986111111111108</v>
      </c>
      <c r="I16" s="102" t="s">
        <v>15</v>
      </c>
      <c r="J16" s="39" t="s">
        <v>28</v>
      </c>
      <c r="L16" s="72">
        <v>0.027777777777777776</v>
      </c>
      <c r="M16" s="72">
        <f t="shared" si="5"/>
        <v>0.01153935185185185</v>
      </c>
    </row>
    <row r="17" spans="1:13" s="105" customFormat="1" ht="13.5">
      <c r="A17" s="74" t="s">
        <v>28</v>
      </c>
      <c r="B17" s="220" t="s">
        <v>266</v>
      </c>
      <c r="C17" s="74" t="str">
        <f>IF(B17=0,"",VLOOKUP(B17,エントリー!$A$2:$D$250,4,0))</f>
        <v>飛び出せタジマデラックス</v>
      </c>
      <c r="D17" s="107">
        <f>VLOOKUP(C17,'第3区'!$C$3:$E$33,3,0)</f>
        <v>0</v>
      </c>
      <c r="E17" s="108"/>
      <c r="F17" s="74" t="str">
        <f>IF(B17=0,"",VLOOKUP(B17,エントリー!$A$2:$D$250,2,0))</f>
        <v>田島　香織</v>
      </c>
      <c r="G17" s="74" t="str">
        <f>IF(B17=0,"",VLOOKUP(B17,エントリー!$A$2:$D$250,3,0))</f>
        <v>OG</v>
      </c>
      <c r="H17" s="108">
        <f>E17-D17</f>
        <v>0</v>
      </c>
      <c r="I17" s="104" t="s">
        <v>15</v>
      </c>
      <c r="J17" s="74" t="s">
        <v>28</v>
      </c>
      <c r="L17" s="106">
        <v>0.027777777777777776</v>
      </c>
      <c r="M17" s="106">
        <f t="shared" si="5"/>
        <v>-0.027777777777777776</v>
      </c>
    </row>
    <row r="18" spans="1:13" ht="13.5">
      <c r="A18" s="39" t="s">
        <v>28</v>
      </c>
      <c r="B18" s="220" t="s">
        <v>267</v>
      </c>
      <c r="C18" s="44" t="str">
        <f>IF(B18=0,"",VLOOKUP(B18,エントリー!$A$2:$D$250,4,0))</f>
        <v>team toukon</v>
      </c>
      <c r="D18" s="45">
        <f>VLOOKUP(C18,'第3区'!$C$3:$E$33,3,0)</f>
        <v>0.03796296296296296</v>
      </c>
      <c r="E18" s="46">
        <v>0.05335648148148148</v>
      </c>
      <c r="F18" s="39" t="str">
        <f>IF(B18=0,"",VLOOKUP(B18,エントリー!$A$2:$D$250,2,0))</f>
        <v>山崎　芽衣</v>
      </c>
      <c r="G18" s="39">
        <f>IF(B18=0,"",VLOOKUP(B18,エントリー!$A$2:$D$250,3,0))</f>
        <v>1</v>
      </c>
      <c r="H18" s="46">
        <f aca="true" t="shared" si="6" ref="H18:H32">E18-D18</f>
        <v>0.015393518518518515</v>
      </c>
      <c r="I18" s="102" t="s">
        <v>15</v>
      </c>
      <c r="J18" s="39" t="s">
        <v>28</v>
      </c>
      <c r="L18" s="72">
        <v>0.027777777777777776</v>
      </c>
      <c r="M18" s="72">
        <f t="shared" si="5"/>
        <v>0.0255787037037037</v>
      </c>
    </row>
    <row r="19" spans="1:13" ht="13.5">
      <c r="A19" s="39" t="s">
        <v>28</v>
      </c>
      <c r="B19" s="220" t="s">
        <v>268</v>
      </c>
      <c r="C19" s="74" t="str">
        <f>IF(B19=0,"",VLOOKUP(B19,エントリー!$A$2:$D$250,4,0))</f>
        <v>TEAM 混成</v>
      </c>
      <c r="D19" s="45">
        <f>VLOOKUP(C19,'第3区'!$C$3:$E$33,3,0)</f>
        <v>0.030462962962962966</v>
      </c>
      <c r="E19" s="46">
        <v>0.04398148148148148</v>
      </c>
      <c r="F19" s="39" t="str">
        <f>IF(B19=0,"",VLOOKUP(B19,エントリー!$A$2:$D$250,2,0))</f>
        <v>岩科 伶</v>
      </c>
      <c r="G19" s="39">
        <f>IF(B19=0,"",VLOOKUP(B19,エントリー!$A$2:$D$250,3,0))</f>
        <v>3</v>
      </c>
      <c r="H19" s="46">
        <f>E19-D19</f>
        <v>0.013518518518518517</v>
      </c>
      <c r="I19" s="102" t="s">
        <v>15</v>
      </c>
      <c r="J19" s="39" t="s">
        <v>28</v>
      </c>
      <c r="L19" s="72">
        <v>0.027777777777777776</v>
      </c>
      <c r="M19" s="72">
        <f t="shared" si="5"/>
        <v>0.016203703703703706</v>
      </c>
    </row>
    <row r="20" spans="1:13" ht="13.5">
      <c r="A20" s="39" t="s">
        <v>28</v>
      </c>
      <c r="B20" s="220" t="s">
        <v>269</v>
      </c>
      <c r="C20" s="44" t="str">
        <f>IF(B20=0,"",VLOOKUP(B20,エントリー!$A$2:$D$250,4,0))</f>
        <v>東工大Ｂ</v>
      </c>
      <c r="D20" s="45">
        <f>VLOOKUP(C20,'第3区'!$C$3:$E$33,3,0)</f>
        <v>0.026631944444444444</v>
      </c>
      <c r="E20" s="46">
        <v>0.03998842592592593</v>
      </c>
      <c r="F20" s="39" t="str">
        <f>IF(B20=0,"",VLOOKUP(B20,エントリー!$A$2:$D$250,2,0))</f>
        <v>大竹　康仁</v>
      </c>
      <c r="G20" s="39">
        <f>IF(B20=0,"",VLOOKUP(B20,エントリー!$A$2:$D$250,3,0))</f>
        <v>1</v>
      </c>
      <c r="H20" s="46">
        <f>E20-D20</f>
        <v>0.013356481481481483</v>
      </c>
      <c r="I20" s="102" t="s">
        <v>15</v>
      </c>
      <c r="J20" s="39" t="s">
        <v>28</v>
      </c>
      <c r="L20" s="72">
        <v>0.027777777777777776</v>
      </c>
      <c r="M20" s="72">
        <f t="shared" si="5"/>
        <v>0.012210648148148151</v>
      </c>
    </row>
    <row r="21" spans="1:13" ht="13.5">
      <c r="A21" s="39" t="s">
        <v>28</v>
      </c>
      <c r="B21" s="220" t="s">
        <v>270</v>
      </c>
      <c r="C21" s="44" t="str">
        <f>IF(B21=0,"",VLOOKUP(B21,エントリー!$A$2:$D$250,4,0))</f>
        <v>東工大Ｃ　</v>
      </c>
      <c r="D21" s="45">
        <f>VLOOKUP(C21,'第3区'!$C$3:$E$33,3,0)</f>
        <v>0.027719907407407405</v>
      </c>
      <c r="E21" s="46">
        <v>0.03984953703703704</v>
      </c>
      <c r="F21" s="39" t="str">
        <f>IF(B21=0,"",VLOOKUP(B21,エントリー!$A$2:$D$250,2,0))</f>
        <v>武石　良平</v>
      </c>
      <c r="G21" s="39">
        <f>IF(B21=0,"",VLOOKUP(B21,エントリー!$A$2:$D$250,3,0))</f>
        <v>3</v>
      </c>
      <c r="H21" s="46">
        <f t="shared" si="6"/>
        <v>0.012129629629629633</v>
      </c>
      <c r="I21" s="102" t="s">
        <v>15</v>
      </c>
      <c r="J21" s="39" t="s">
        <v>28</v>
      </c>
      <c r="L21" s="72">
        <v>0.027777777777777776</v>
      </c>
      <c r="M21" s="72">
        <f t="shared" si="5"/>
        <v>0.012071759259259261</v>
      </c>
    </row>
    <row r="22" spans="1:13" ht="13.5">
      <c r="A22" s="39" t="s">
        <v>29</v>
      </c>
      <c r="B22" s="220" t="s">
        <v>271</v>
      </c>
      <c r="C22" s="44" t="str">
        <f>IF(B22=0,"",VLOOKUP(B22,エントリー!$A$2:$D$250,4,0))</f>
        <v>東北大Ｄ</v>
      </c>
      <c r="D22" s="45">
        <f>VLOOKUP(C22,'第3区'!$C$3:$E$33,3,0)</f>
        <v>0.03027777777777778</v>
      </c>
      <c r="E22" s="46">
        <v>0.043819444444444446</v>
      </c>
      <c r="F22" s="39" t="str">
        <f>IF(B22=0,"",VLOOKUP(B22,エントリー!$A$2:$D$250,2,0))</f>
        <v>村松純</v>
      </c>
      <c r="G22" s="39">
        <f>IF(B22=0,"",VLOOKUP(B22,エントリー!$A$2:$D$250,3,0))</f>
        <v>2</v>
      </c>
      <c r="H22" s="46">
        <f t="shared" si="6"/>
        <v>0.013541666666666667</v>
      </c>
      <c r="I22" s="102" t="s">
        <v>15</v>
      </c>
      <c r="J22" s="39" t="s">
        <v>29</v>
      </c>
      <c r="L22" s="72">
        <v>0.027777777777777776</v>
      </c>
      <c r="M22" s="72">
        <f t="shared" si="5"/>
        <v>0.01604166666666667</v>
      </c>
    </row>
    <row r="23" spans="1:13" ht="13.5">
      <c r="A23" s="39" t="s">
        <v>28</v>
      </c>
      <c r="B23" s="220" t="s">
        <v>272</v>
      </c>
      <c r="C23" s="44" t="str">
        <f>IF(B23=0,"",VLOOKUP(B23,エントリー!$A$2:$D$250,4,0))</f>
        <v>チーム澤田</v>
      </c>
      <c r="D23" s="45">
        <f>VLOOKUP(C23,'第3区'!$C$3:$E$33,3,0)</f>
        <v>0.035543981481481475</v>
      </c>
      <c r="E23" s="46">
        <v>0.05320601851851852</v>
      </c>
      <c r="F23" s="39" t="str">
        <f>IF(B23=0,"",VLOOKUP(B23,エントリー!$A$2:$D$250,2,0))</f>
        <v>古川　貴之</v>
      </c>
      <c r="G23" s="39">
        <f>IF(B23=0,"",VLOOKUP(B23,エントリー!$A$2:$D$250,3,0))</f>
        <v>0</v>
      </c>
      <c r="H23" s="46">
        <f t="shared" si="6"/>
        <v>0.017662037037037046</v>
      </c>
      <c r="I23" s="102" t="s">
        <v>15</v>
      </c>
      <c r="J23" s="39" t="s">
        <v>28</v>
      </c>
      <c r="L23" s="72">
        <v>0.027777777777777776</v>
      </c>
      <c r="M23" s="72">
        <f t="shared" si="5"/>
        <v>0.025428240740740744</v>
      </c>
    </row>
    <row r="24" spans="1:13" ht="13.5">
      <c r="A24" s="39" t="s">
        <v>28</v>
      </c>
      <c r="B24" s="220" t="s">
        <v>273</v>
      </c>
      <c r="C24" s="44" t="str">
        <f>IF(B24=0,"",VLOOKUP(B24,エントリー!$A$2:$D$250,4,0))</f>
        <v>澤田ヤング</v>
      </c>
      <c r="D24" s="45">
        <f>VLOOKUP(C24,'第3区'!$C$3:$E$33,3,0)</f>
        <v>0.031111111111111107</v>
      </c>
      <c r="E24" s="46">
        <v>0.04280092592592593</v>
      </c>
      <c r="F24" s="39" t="str">
        <f>IF(B24=0,"",VLOOKUP(B24,エントリー!$A$2:$D$250,2,0))</f>
        <v>服部　康平</v>
      </c>
      <c r="G24" s="39">
        <f>IF(B24=0,"",VLOOKUP(B24,エントリー!$A$2:$D$250,3,0))</f>
        <v>0</v>
      </c>
      <c r="H24" s="46">
        <f t="shared" si="6"/>
        <v>0.011689814814814823</v>
      </c>
      <c r="I24" s="102" t="s">
        <v>15</v>
      </c>
      <c r="J24" s="39" t="s">
        <v>28</v>
      </c>
      <c r="L24" s="72">
        <v>0.027777777777777776</v>
      </c>
      <c r="M24" s="72">
        <f t="shared" si="5"/>
        <v>0.015023148148148154</v>
      </c>
    </row>
    <row r="25" spans="1:13" ht="13.5">
      <c r="A25" s="39" t="s">
        <v>28</v>
      </c>
      <c r="B25" s="222"/>
      <c r="C25" s="44">
        <f>IF(B25=0,"",VLOOKUP(B25,エントリー!$A$2:$D$250,4,0))</f>
      </c>
      <c r="D25" s="45">
        <f>VLOOKUP(C25,'第3区'!$C$3:$E$33,3,0)</f>
        <v>0</v>
      </c>
      <c r="E25" s="46"/>
      <c r="F25" s="39">
        <f>IF(B25=0,"",VLOOKUP(B25,エントリー!$A$2:$D$250,2,0))</f>
      </c>
      <c r="G25" s="39">
        <f>IF(B25=0,"",VLOOKUP(B25,エントリー!$A$2:$D$250,3,0))</f>
      </c>
      <c r="H25" s="46">
        <f t="shared" si="6"/>
        <v>0</v>
      </c>
      <c r="I25" s="102" t="s">
        <v>15</v>
      </c>
      <c r="J25" s="39" t="s">
        <v>28</v>
      </c>
      <c r="L25" s="72">
        <v>0.027777777777777776</v>
      </c>
      <c r="M25" s="72">
        <f t="shared" si="5"/>
        <v>-0.027777777777777776</v>
      </c>
    </row>
    <row r="26" spans="1:13" ht="13.5">
      <c r="A26" s="39" t="s">
        <v>28</v>
      </c>
      <c r="B26" s="222"/>
      <c r="C26" s="44">
        <f>IF(B26=0,"",VLOOKUP(B26,エントリー!$A$2:$D$250,4,0))</f>
      </c>
      <c r="D26" s="45">
        <f>VLOOKUP(C26,'第3区'!$C$3:$E$33,3,0)</f>
        <v>0</v>
      </c>
      <c r="E26" s="46"/>
      <c r="F26" s="39">
        <f>IF(B26=0,"",VLOOKUP(B26,エントリー!$A$2:$D$250,2,0))</f>
      </c>
      <c r="G26" s="39">
        <f>IF(B26=0,"",VLOOKUP(B26,エントリー!$A$2:$D$250,3,0))</f>
      </c>
      <c r="H26" s="46">
        <f t="shared" si="6"/>
        <v>0</v>
      </c>
      <c r="I26" s="102" t="s">
        <v>15</v>
      </c>
      <c r="J26" s="39" t="s">
        <v>28</v>
      </c>
      <c r="L26" s="72">
        <v>0.027777777777777776</v>
      </c>
      <c r="M26" s="72">
        <f t="shared" si="5"/>
        <v>-0.027777777777777776</v>
      </c>
    </row>
    <row r="27" spans="1:13" ht="13.5" customHeight="1">
      <c r="A27" s="39" t="s">
        <v>28</v>
      </c>
      <c r="B27" s="222"/>
      <c r="C27" s="44">
        <f>IF(B27=0,"",VLOOKUP(B27,エントリー!$A$2:$D$250,4,0))</f>
      </c>
      <c r="D27" s="45">
        <f>VLOOKUP(C27,'第3区'!$C$3:$E$33,3,0)</f>
        <v>0</v>
      </c>
      <c r="E27" s="46"/>
      <c r="F27" s="39">
        <f>IF(B27=0,"",VLOOKUP(B27,エントリー!$A$2:$D$250,2,0))</f>
      </c>
      <c r="G27" s="39">
        <f>IF(B27=0,"",VLOOKUP(B27,エントリー!$A$2:$D$250,3,0))</f>
      </c>
      <c r="H27" s="46">
        <f t="shared" si="6"/>
        <v>0</v>
      </c>
      <c r="I27" s="102" t="s">
        <v>15</v>
      </c>
      <c r="J27" s="39" t="s">
        <v>28</v>
      </c>
      <c r="L27" s="72">
        <v>0.027777777777777776</v>
      </c>
      <c r="M27" s="72">
        <f t="shared" si="5"/>
        <v>-0.027777777777777776</v>
      </c>
    </row>
    <row r="28" spans="1:13" ht="13.5" customHeight="1">
      <c r="A28" s="39" t="s">
        <v>28</v>
      </c>
      <c r="B28" s="222"/>
      <c r="C28" s="44">
        <f>IF(B28=0,"",VLOOKUP(B28,エントリー!$A$2:$D$250,4,0))</f>
      </c>
      <c r="D28" s="45">
        <f>VLOOKUP(C28,'第3区'!$C$3:$E$33,3,0)</f>
        <v>0</v>
      </c>
      <c r="E28" s="46"/>
      <c r="F28" s="39">
        <f>IF(B28=0,"",VLOOKUP(B28,エントリー!$A$2:$D$250,2,0))</f>
      </c>
      <c r="G28" s="39">
        <f>IF(B28=0,"",VLOOKUP(B28,エントリー!$A$2:$D$250,3,0))</f>
      </c>
      <c r="H28" s="46">
        <f t="shared" si="6"/>
        <v>0</v>
      </c>
      <c r="I28" s="102" t="s">
        <v>15</v>
      </c>
      <c r="J28" s="39" t="s">
        <v>28</v>
      </c>
      <c r="L28" s="72">
        <v>0.027777777777777776</v>
      </c>
      <c r="M28" s="72">
        <f t="shared" si="5"/>
        <v>-0.027777777777777776</v>
      </c>
    </row>
    <row r="29" spans="1:13" ht="13.5">
      <c r="A29" s="39" t="s">
        <v>28</v>
      </c>
      <c r="B29" s="222"/>
      <c r="C29" s="44">
        <f>IF(B29=0,"",VLOOKUP(B29,エントリー!$A$2:$D$250,4,0))</f>
      </c>
      <c r="D29" s="45">
        <f>VLOOKUP(C29,'第3区'!$C$3:$E$33,3,0)</f>
        <v>0</v>
      </c>
      <c r="E29" s="46"/>
      <c r="F29" s="39">
        <f>IF(B29=0,"",VLOOKUP(B29,エントリー!$A$2:$D$250,2,0))</f>
      </c>
      <c r="G29" s="39">
        <f>IF(B29=0,"",VLOOKUP(B29,エントリー!$A$2:$D$250,3,0))</f>
      </c>
      <c r="H29" s="46">
        <f t="shared" si="6"/>
        <v>0</v>
      </c>
      <c r="I29" s="102" t="s">
        <v>15</v>
      </c>
      <c r="J29" s="39" t="s">
        <v>28</v>
      </c>
      <c r="L29" s="72">
        <v>0.027777777777777776</v>
      </c>
      <c r="M29" s="72">
        <f t="shared" si="5"/>
        <v>-0.027777777777777776</v>
      </c>
    </row>
    <row r="30" spans="1:13" ht="13.5">
      <c r="A30" s="39" t="s">
        <v>28</v>
      </c>
      <c r="B30" s="222"/>
      <c r="C30" s="44">
        <f>IF(B30=0,"",VLOOKUP(B30,エントリー!$A$2:$D$250,4,0))</f>
      </c>
      <c r="D30" s="45">
        <f>VLOOKUP(C30,'第3区'!$C$3:$E$33,3,0)</f>
        <v>0</v>
      </c>
      <c r="E30" s="46"/>
      <c r="F30" s="39">
        <f>IF(B30=0,"",VLOOKUP(B30,エントリー!$A$2:$D$250,2,0))</f>
      </c>
      <c r="G30" s="39">
        <f>IF(B30=0,"",VLOOKUP(B30,エントリー!$A$2:$D$250,3,0))</f>
      </c>
      <c r="H30" s="46">
        <f t="shared" si="6"/>
        <v>0</v>
      </c>
      <c r="I30" s="102" t="s">
        <v>15</v>
      </c>
      <c r="J30" s="39" t="s">
        <v>28</v>
      </c>
      <c r="L30" s="72">
        <v>0.027777777777777776</v>
      </c>
      <c r="M30" s="72">
        <f t="shared" si="5"/>
        <v>-0.027777777777777776</v>
      </c>
    </row>
    <row r="31" spans="1:13" ht="13.5">
      <c r="A31" s="39" t="s">
        <v>28</v>
      </c>
      <c r="B31" s="222"/>
      <c r="C31" s="44">
        <f>IF(B31=0,"",VLOOKUP(B31,エントリー!$A$2:$D$250,4,0))</f>
      </c>
      <c r="D31" s="45">
        <f>VLOOKUP(C31,'第3区'!$C$3:$E$33,3,0)</f>
        <v>0</v>
      </c>
      <c r="E31" s="46"/>
      <c r="F31" s="39">
        <f>IF(B31=0,"",VLOOKUP(B31,エントリー!$A$2:$D$250,2,0))</f>
      </c>
      <c r="G31" s="39">
        <f>IF(B31=0,"",VLOOKUP(B31,エントリー!$A$2:$D$250,3,0))</f>
      </c>
      <c r="H31" s="46">
        <f t="shared" si="6"/>
        <v>0</v>
      </c>
      <c r="I31" s="102" t="s">
        <v>15</v>
      </c>
      <c r="J31" s="39" t="s">
        <v>28</v>
      </c>
      <c r="L31" s="72">
        <v>0.027777777777777776</v>
      </c>
      <c r="M31" s="72">
        <f t="shared" si="5"/>
        <v>-0.027777777777777776</v>
      </c>
    </row>
    <row r="32" spans="1:13" ht="13.5">
      <c r="A32" s="39" t="s">
        <v>28</v>
      </c>
      <c r="B32" s="222"/>
      <c r="C32" s="44">
        <f>IF(B32=0,"",VLOOKUP(B32,エントリー!$A$2:$D$250,4,0))</f>
      </c>
      <c r="D32" s="45">
        <f>VLOOKUP(C32,'第3区'!$C$3:$E$33,3,0)</f>
        <v>0</v>
      </c>
      <c r="E32" s="46"/>
      <c r="F32" s="39">
        <f>IF(B32=0,"",VLOOKUP(B32,エントリー!$A$2:$D$250,2,0))</f>
      </c>
      <c r="G32" s="39">
        <f>IF(B32=0,"",VLOOKUP(B32,エントリー!$A$2:$D$250,3,0))</f>
      </c>
      <c r="H32" s="46">
        <f t="shared" si="6"/>
        <v>0</v>
      </c>
      <c r="I32" s="102" t="s">
        <v>15</v>
      </c>
      <c r="J32" s="39" t="s">
        <v>28</v>
      </c>
      <c r="L32" s="72">
        <v>0.027777777777777776</v>
      </c>
      <c r="M32" s="72">
        <f t="shared" si="5"/>
        <v>-0.027777777777777776</v>
      </c>
    </row>
    <row r="33" spans="7:9" ht="13.5">
      <c r="G33" s="11"/>
      <c r="I33" s="11"/>
    </row>
    <row r="34" spans="7:9" ht="13.5">
      <c r="G34" s="11"/>
      <c r="I34" s="11"/>
    </row>
    <row r="35" spans="7:9" ht="13.5">
      <c r="G35" s="11"/>
      <c r="I35" s="11"/>
    </row>
    <row r="36" spans="7:9" ht="13.5">
      <c r="G36" s="11"/>
      <c r="I36" s="11"/>
    </row>
    <row r="37" spans="7:9" ht="13.5">
      <c r="G37" s="11"/>
      <c r="I37" s="11"/>
    </row>
    <row r="38" spans="7:9" ht="13.5">
      <c r="G38" s="11"/>
      <c r="I38" s="11"/>
    </row>
    <row r="39" spans="7:9" ht="13.5">
      <c r="G39" s="11"/>
      <c r="I39" s="11"/>
    </row>
  </sheetData>
  <sheetProtection/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scale="12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P218"/>
  <sheetViews>
    <sheetView zoomScale="68" zoomScaleNormal="68" zoomScalePageLayoutView="0" workbookViewId="0" topLeftCell="A9">
      <selection activeCell="A1" sqref="A1:K1"/>
    </sheetView>
  </sheetViews>
  <sheetFormatPr defaultColWidth="9.00390625" defaultRowHeight="13.5"/>
  <cols>
    <col min="1" max="1" width="9.00390625" style="2" customWidth="1"/>
    <col min="2" max="3" width="11.00390625" style="2" customWidth="1"/>
    <col min="4" max="4" width="5.75390625" style="2" customWidth="1"/>
    <col min="5" max="5" width="19.125" style="2" customWidth="1"/>
    <col min="6" max="6" width="8.00390625" style="2" customWidth="1"/>
    <col min="7" max="7" width="19.125" style="2" customWidth="1"/>
    <col min="8" max="8" width="7.50390625" style="2" customWidth="1"/>
    <col min="9" max="9" width="19.125" style="2" customWidth="1"/>
    <col min="10" max="10" width="7.50390625" style="2" customWidth="1"/>
    <col min="11" max="11" width="19.125" style="2" customWidth="1"/>
    <col min="12" max="12" width="7.50390625" style="115" customWidth="1"/>
    <col min="13" max="13" width="19.125" style="91" customWidth="1"/>
    <col min="14" max="14" width="9.50390625" style="91" hidden="1" customWidth="1"/>
    <col min="15" max="15" width="7.50390625" style="91" customWidth="1"/>
    <col min="16" max="16" width="19.125" style="91" customWidth="1"/>
    <col min="17" max="16384" width="9.00390625" style="2" customWidth="1"/>
  </cols>
  <sheetData>
    <row r="1" spans="1:14" ht="27" customHeight="1">
      <c r="A1" s="271" t="s">
        <v>49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111"/>
      <c r="M1" s="111"/>
      <c r="N1" s="111"/>
    </row>
    <row r="2" spans="1:14" ht="22.5" customHeight="1">
      <c r="A2" s="272" t="s">
        <v>50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111"/>
      <c r="M2" s="111"/>
      <c r="N2" s="111"/>
    </row>
    <row r="3" spans="2:12" ht="13.5" customHeight="1" thickBot="1">
      <c r="B3" s="3"/>
      <c r="C3" s="3"/>
      <c r="D3" s="4"/>
      <c r="E3" s="4"/>
      <c r="F3" s="3"/>
      <c r="G3" s="4"/>
      <c r="H3" s="3"/>
      <c r="I3" s="4"/>
      <c r="J3" s="3"/>
      <c r="K3" s="4"/>
      <c r="L3" s="91"/>
    </row>
    <row r="4" spans="1:16" ht="19.5" customHeight="1">
      <c r="A4" s="275" t="s">
        <v>30</v>
      </c>
      <c r="B4" s="6"/>
      <c r="C4" s="7" t="s">
        <v>1</v>
      </c>
      <c r="D4" s="280" t="s">
        <v>2</v>
      </c>
      <c r="E4" s="281"/>
      <c r="F4" s="280" t="s">
        <v>3</v>
      </c>
      <c r="G4" s="281"/>
      <c r="H4" s="280" t="s">
        <v>4</v>
      </c>
      <c r="I4" s="281"/>
      <c r="J4" s="280" t="s">
        <v>5</v>
      </c>
      <c r="K4" s="284"/>
      <c r="L4" s="279"/>
      <c r="M4" s="279"/>
      <c r="N4" s="279"/>
      <c r="O4" s="279"/>
      <c r="P4" s="279"/>
    </row>
    <row r="5" spans="1:16" ht="19.5" customHeight="1">
      <c r="A5" s="276"/>
      <c r="B5" s="22" t="s">
        <v>6</v>
      </c>
      <c r="C5" s="23"/>
      <c r="D5" s="282"/>
      <c r="E5" s="283"/>
      <c r="F5" s="282"/>
      <c r="G5" s="283"/>
      <c r="H5" s="282"/>
      <c r="I5" s="283"/>
      <c r="J5" s="282"/>
      <c r="K5" s="285"/>
      <c r="L5" s="279"/>
      <c r="M5" s="279"/>
      <c r="N5" s="279"/>
      <c r="O5" s="279"/>
      <c r="P5" s="279"/>
    </row>
    <row r="6" spans="1:16" s="237" customFormat="1" ht="24" customHeight="1">
      <c r="A6" s="248">
        <v>2</v>
      </c>
      <c r="B6" s="273" t="str">
        <f>'第1区'!C3</f>
        <v>宇大</v>
      </c>
      <c r="C6" s="274"/>
      <c r="D6" s="249" t="s">
        <v>186</v>
      </c>
      <c r="E6" s="250" t="str">
        <f>IF(D6=0,"",VLOOKUP(D6,エントリー!$A$2:$B$250,2,0))</f>
        <v>岩瀬　美紗</v>
      </c>
      <c r="F6" s="249" t="s">
        <v>208</v>
      </c>
      <c r="G6" s="250" t="str">
        <f>IF(F6=0,"",VLOOKUP(F6,エントリー!$A$2:$B$250,2,0))</f>
        <v>岩瀬　優美</v>
      </c>
      <c r="H6" s="249" t="s">
        <v>230</v>
      </c>
      <c r="I6" s="250" t="str">
        <f>IF(H6=0,"",VLOOKUP(H6,エントリー!$A$2:$B$250,2,0))</f>
        <v>高野　智代</v>
      </c>
      <c r="J6" s="249" t="s">
        <v>252</v>
      </c>
      <c r="K6" s="255" t="str">
        <f>IF(J6=0,"",VLOOKUP(J6,エントリー!$A$2:$B$250,2,0))</f>
        <v>大山　由季乃</v>
      </c>
      <c r="L6" s="252"/>
      <c r="M6" s="251"/>
      <c r="N6" s="244"/>
      <c r="O6" s="252"/>
      <c r="P6" s="239"/>
    </row>
    <row r="7" spans="1:16" s="237" customFormat="1" ht="24" customHeight="1">
      <c r="A7" s="248">
        <v>5</v>
      </c>
      <c r="B7" s="273" t="str">
        <f>'第1区'!C4</f>
        <v>静岡大</v>
      </c>
      <c r="C7" s="274"/>
      <c r="D7" s="249" t="s">
        <v>187</v>
      </c>
      <c r="E7" s="250" t="str">
        <f>IF(D7=0,"",VLOOKUP(D7,エントリー!$A$2:$B$250,2,0))</f>
        <v>塚本　美帆</v>
      </c>
      <c r="F7" s="249" t="s">
        <v>209</v>
      </c>
      <c r="G7" s="250" t="str">
        <f>IF(F7=0,"",VLOOKUP(F7,エントリー!$A$2:$B$250,2,0))</f>
        <v>神谷　琴美</v>
      </c>
      <c r="H7" s="249" t="s">
        <v>231</v>
      </c>
      <c r="I7" s="250" t="str">
        <f>IF(H7=0,"",VLOOKUP(H7,エントリー!$A$2:$B$250,2,0))</f>
        <v>菊本　聡子</v>
      </c>
      <c r="J7" s="249" t="s">
        <v>253</v>
      </c>
      <c r="K7" s="256" t="str">
        <f>IF(J7=0,"",VLOOKUP(J7,エントリー!$A$2:$B$250,2,0))</f>
        <v>小野　恵理</v>
      </c>
      <c r="L7" s="252"/>
      <c r="M7" s="253"/>
      <c r="N7" s="244"/>
      <c r="O7" s="252"/>
      <c r="P7" s="254"/>
    </row>
    <row r="8" spans="1:16" s="237" customFormat="1" ht="24" customHeight="1">
      <c r="A8" s="248">
        <v>7</v>
      </c>
      <c r="B8" s="273" t="str">
        <f>'第1区'!C5</f>
        <v>信州大</v>
      </c>
      <c r="C8" s="274"/>
      <c r="D8" s="249" t="s">
        <v>188</v>
      </c>
      <c r="E8" s="250" t="str">
        <f>IF(D8=0,"",VLOOKUP(D8,エントリー!$A$2:$B$250,2,0))</f>
        <v>中沢  萌</v>
      </c>
      <c r="F8" s="249" t="s">
        <v>210</v>
      </c>
      <c r="G8" s="250" t="str">
        <f>IF(F8=0,"",VLOOKUP(F8,エントリー!$A$2:$B$250,2,0))</f>
        <v>下村  伊代</v>
      </c>
      <c r="H8" s="249" t="s">
        <v>232</v>
      </c>
      <c r="I8" s="250" t="str">
        <f>IF(H8=0,"",VLOOKUP(H8,エントリー!$A$2:$B$250,2,0))</f>
        <v>山上  ゆきの</v>
      </c>
      <c r="J8" s="249" t="s">
        <v>254</v>
      </c>
      <c r="K8" s="256" t="str">
        <f>IF(J8=0,"",VLOOKUP(J8,エントリー!$A$2:$B$250,2,0))</f>
        <v>内蔵  萌</v>
      </c>
      <c r="L8" s="252"/>
      <c r="M8" s="251"/>
      <c r="N8" s="244"/>
      <c r="O8" s="252"/>
      <c r="P8" s="239"/>
    </row>
    <row r="9" spans="1:16" s="237" customFormat="1" ht="24" customHeight="1">
      <c r="A9" s="248">
        <v>9</v>
      </c>
      <c r="B9" s="273" t="str">
        <f>'第1区'!C6</f>
        <v>千葉大</v>
      </c>
      <c r="C9" s="274"/>
      <c r="D9" s="249" t="s">
        <v>189</v>
      </c>
      <c r="E9" s="250" t="str">
        <f>IF(D9=0,"",VLOOKUP(D9,エントリー!$A$2:$B$250,2,0))</f>
        <v>林　佳志乃</v>
      </c>
      <c r="F9" s="249" t="s">
        <v>211</v>
      </c>
      <c r="G9" s="250" t="str">
        <f>IF(F9=0,"",VLOOKUP(F9,エントリー!$A$2:$B$250,2,0))</f>
        <v>森島　円</v>
      </c>
      <c r="H9" s="249" t="s">
        <v>233</v>
      </c>
      <c r="I9" s="250" t="str">
        <f>IF(H9=0,"",VLOOKUP(H9,エントリー!$A$2:$B$250,2,0))</f>
        <v>三輪　千晃</v>
      </c>
      <c r="J9" s="249" t="s">
        <v>255</v>
      </c>
      <c r="K9" s="256" t="str">
        <f>IF(J9=0,"",VLOOKUP(J9,エントリー!$A$2:$B$250,2,0))</f>
        <v>小田倉　香織</v>
      </c>
      <c r="L9" s="252"/>
      <c r="M9" s="251"/>
      <c r="N9" s="244"/>
      <c r="O9" s="252"/>
      <c r="P9" s="239"/>
    </row>
    <row r="10" spans="1:16" s="237" customFormat="1" ht="24" customHeight="1">
      <c r="A10" s="248">
        <v>10</v>
      </c>
      <c r="B10" s="273" t="str">
        <f>'第1区'!C7</f>
        <v>都留文大</v>
      </c>
      <c r="C10" s="274"/>
      <c r="D10" s="249" t="s">
        <v>190</v>
      </c>
      <c r="E10" s="250" t="str">
        <f>IF(D10=0,"",VLOOKUP(D10,エントリー!$A$2:$B$250,2,0))</f>
        <v>高村　杏</v>
      </c>
      <c r="F10" s="249" t="s">
        <v>212</v>
      </c>
      <c r="G10" s="250" t="str">
        <f>IF(F10=0,"",VLOOKUP(F10,エントリー!$A$2:$B$250,2,0))</f>
        <v>竪本　優</v>
      </c>
      <c r="H10" s="249" t="s">
        <v>234</v>
      </c>
      <c r="I10" s="250" t="str">
        <f>IF(H10=0,"",VLOOKUP(H10,エントリー!$A$2:$B$250,2,0))</f>
        <v>森　小夏</v>
      </c>
      <c r="J10" s="249" t="s">
        <v>256</v>
      </c>
      <c r="K10" s="256" t="str">
        <f>IF(J10=0,"",VLOOKUP(J10,エントリー!$A$2:$B$250,2,0))</f>
        <v>山浦　友華</v>
      </c>
      <c r="L10" s="252"/>
      <c r="M10" s="253"/>
      <c r="N10" s="244"/>
      <c r="O10" s="252"/>
      <c r="P10" s="254"/>
    </row>
    <row r="11" spans="1:16" s="237" customFormat="1" ht="24" customHeight="1">
      <c r="A11" s="248">
        <v>12</v>
      </c>
      <c r="B11" s="273" t="str">
        <f>'第1区'!C8</f>
        <v>東外大</v>
      </c>
      <c r="C11" s="274"/>
      <c r="D11" s="249" t="s">
        <v>191</v>
      </c>
      <c r="E11" s="250" t="str">
        <f>IF(D11=0,"",VLOOKUP(D11,エントリー!$A$2:$B$250,2,0))</f>
        <v>小林　美希</v>
      </c>
      <c r="F11" s="249" t="s">
        <v>213</v>
      </c>
      <c r="G11" s="250" t="str">
        <f>IF(F11=0,"",VLOOKUP(F11,エントリー!$A$2:$B$250,2,0))</f>
        <v>岡本　麻里</v>
      </c>
      <c r="H11" s="249" t="s">
        <v>235</v>
      </c>
      <c r="I11" s="250" t="str">
        <f>IF(H11=0,"",VLOOKUP(H11,エントリー!$A$2:$B$250,2,0))</f>
        <v>安田　千織</v>
      </c>
      <c r="J11" s="249" t="s">
        <v>257</v>
      </c>
      <c r="K11" s="256" t="str">
        <f>IF(J11=0,"",VLOOKUP(J11,エントリー!$A$2:$B$250,2,0))</f>
        <v>新山　早葵</v>
      </c>
      <c r="L11" s="252"/>
      <c r="M11" s="251"/>
      <c r="N11" s="244"/>
      <c r="O11" s="252"/>
      <c r="P11" s="239"/>
    </row>
    <row r="12" spans="1:16" s="237" customFormat="1" ht="24" customHeight="1">
      <c r="A12" s="248">
        <v>13</v>
      </c>
      <c r="B12" s="273" t="str">
        <f>'第1区'!C9</f>
        <v>東学大</v>
      </c>
      <c r="C12" s="274"/>
      <c r="D12" s="249" t="s">
        <v>192</v>
      </c>
      <c r="E12" s="250" t="str">
        <f>IF(D12=0,"",VLOOKUP(D12,エントリー!$A$2:$B$250,2,0))</f>
        <v>柴田　千歳</v>
      </c>
      <c r="F12" s="249" t="s">
        <v>214</v>
      </c>
      <c r="G12" s="250" t="str">
        <f>IF(F12=0,"",VLOOKUP(F12,エントリー!$A$2:$B$250,2,0))</f>
        <v>持田　百絵</v>
      </c>
      <c r="H12" s="249" t="s">
        <v>236</v>
      </c>
      <c r="I12" s="250" t="str">
        <f>IF(H12=0,"",VLOOKUP(H12,エントリー!$A$2:$B$250,2,0))</f>
        <v>渡邊　望帆</v>
      </c>
      <c r="J12" s="249" t="s">
        <v>258</v>
      </c>
      <c r="K12" s="256" t="str">
        <f>IF(J12=0,"",VLOOKUP(J12,エントリー!$A$2:$B$250,2,0))</f>
        <v>本田　理美</v>
      </c>
      <c r="L12" s="252"/>
      <c r="M12" s="251"/>
      <c r="N12" s="244"/>
      <c r="O12" s="252"/>
      <c r="P12" s="239"/>
    </row>
    <row r="13" spans="1:16" s="237" customFormat="1" ht="24" customHeight="1">
      <c r="A13" s="248">
        <v>14</v>
      </c>
      <c r="B13" s="273" t="str">
        <f>'第1区'!C10</f>
        <v>東工大</v>
      </c>
      <c r="C13" s="274"/>
      <c r="D13" s="249" t="s">
        <v>193</v>
      </c>
      <c r="E13" s="250" t="str">
        <f>IF(D13=0,"",VLOOKUP(D13,エントリー!$A$2:$B$250,2,0))</f>
        <v>藤本　絢香</v>
      </c>
      <c r="F13" s="249" t="s">
        <v>215</v>
      </c>
      <c r="G13" s="250" t="str">
        <f>IF(F13=0,"",VLOOKUP(F13,エントリー!$A$2:$B$250,2,0))</f>
        <v>渡瀬　菜里衣</v>
      </c>
      <c r="H13" s="249" t="s">
        <v>237</v>
      </c>
      <c r="I13" s="250" t="str">
        <f>IF(H13=0,"",VLOOKUP(H13,エントリー!$A$2:$B$250,2,0))</f>
        <v>木下　裕美子</v>
      </c>
      <c r="J13" s="249" t="s">
        <v>259</v>
      </c>
      <c r="K13" s="256" t="str">
        <f>IF(J13=0,"",VLOOKUP(J13,エントリー!$A$2:$B$250,2,0))</f>
        <v>伊藤　真奈美</v>
      </c>
      <c r="L13" s="252"/>
      <c r="M13" s="251"/>
      <c r="N13" s="244"/>
      <c r="O13" s="252"/>
      <c r="P13" s="239"/>
    </row>
    <row r="14" spans="1:16" s="237" customFormat="1" ht="24" customHeight="1">
      <c r="A14" s="248">
        <v>16</v>
      </c>
      <c r="B14" s="273" t="str">
        <f>'第1区'!C11</f>
        <v>新潟大</v>
      </c>
      <c r="C14" s="274"/>
      <c r="D14" s="249" t="s">
        <v>194</v>
      </c>
      <c r="E14" s="250" t="str">
        <f>IF(D14=0,"",VLOOKUP(D14,エントリー!$A$2:$B$250,2,0))</f>
        <v>樋口　久子</v>
      </c>
      <c r="F14" s="249" t="s">
        <v>216</v>
      </c>
      <c r="G14" s="250" t="str">
        <f>IF(F14=0,"",VLOOKUP(F14,エントリー!$A$2:$B$250,2,0))</f>
        <v>三富　可織</v>
      </c>
      <c r="H14" s="249" t="s">
        <v>238</v>
      </c>
      <c r="I14" s="250" t="str">
        <f>IF(H14=0,"",VLOOKUP(H14,エントリー!$A$2:$B$250,2,0))</f>
        <v>本間　清香</v>
      </c>
      <c r="J14" s="249" t="s">
        <v>260</v>
      </c>
      <c r="K14" s="256" t="str">
        <f>IF(J14=0,"",VLOOKUP(J14,エントリー!$A$2:$B$250,2,0))</f>
        <v>渡辺　杏澪</v>
      </c>
      <c r="L14" s="252"/>
      <c r="M14" s="251"/>
      <c r="N14" s="244"/>
      <c r="O14" s="252"/>
      <c r="P14" s="239"/>
    </row>
    <row r="15" spans="1:16" s="228" customFormat="1" ht="24" customHeight="1">
      <c r="A15" s="67">
        <v>119</v>
      </c>
      <c r="B15" s="286" t="str">
        <f>'第1区'!C12</f>
        <v>群大ＯＢ</v>
      </c>
      <c r="C15" s="287"/>
      <c r="D15" s="220" t="s">
        <v>195</v>
      </c>
      <c r="E15" s="116" t="str">
        <f>IF(D15=0,"",VLOOKUP(D15,エントリー!$A$2:$B$250,2,0))</f>
        <v>田山　俊樹</v>
      </c>
      <c r="F15" s="220" t="s">
        <v>217</v>
      </c>
      <c r="G15" s="116" t="str">
        <f>IF(F15=0,"",VLOOKUP(F15,エントリー!$A$2:$B$250,2,0))</f>
        <v>岩木　祐太</v>
      </c>
      <c r="H15" s="220" t="s">
        <v>239</v>
      </c>
      <c r="I15" s="116" t="str">
        <f>IF(H15=0,"",VLOOKUP(H15,エントリー!$A$2:$B$250,2,0))</f>
        <v>関　亜斗利</v>
      </c>
      <c r="J15" s="220" t="s">
        <v>261</v>
      </c>
      <c r="K15" s="257" t="str">
        <f>IF(J15=0,"",VLOOKUP(J15,エントリー!$A$2:$B$250,2,0))</f>
        <v>山ノ内　拓実</v>
      </c>
      <c r="L15" s="93"/>
      <c r="M15" s="92"/>
      <c r="N15" s="91"/>
      <c r="O15" s="93"/>
      <c r="P15" s="112"/>
    </row>
    <row r="16" spans="1:16" ht="24" customHeight="1">
      <c r="A16" s="67">
        <v>120</v>
      </c>
      <c r="B16" s="286" t="str">
        <f>'第1区'!C13</f>
        <v>埼大Ｂ</v>
      </c>
      <c r="C16" s="287"/>
      <c r="D16" s="220" t="s">
        <v>196</v>
      </c>
      <c r="E16" s="116" t="str">
        <f>IF(D16=0,"",VLOOKUP(D16,エントリー!$A$2:$B$250,2,0))</f>
        <v>石橋　斐子</v>
      </c>
      <c r="F16" s="220" t="s">
        <v>218</v>
      </c>
      <c r="G16" s="116" t="str">
        <f>IF(F16=0,"",VLOOKUP(F16,エントリー!$A$2:$B$250,2,0))</f>
        <v>阿黒　愛</v>
      </c>
      <c r="H16" s="220" t="s">
        <v>240</v>
      </c>
      <c r="I16" s="116" t="str">
        <f>IF(H16=0,"",VLOOKUP(H16,エントリー!$A$2:$B$250,2,0))</f>
        <v>鎌田　ゆり葉</v>
      </c>
      <c r="J16" s="220" t="s">
        <v>262</v>
      </c>
      <c r="K16" s="257" t="str">
        <f>IF(J16=0,"",VLOOKUP(J16,エントリー!$A$2:$B$250,2,0))</f>
        <v>高久　沙織</v>
      </c>
      <c r="L16" s="93"/>
      <c r="M16" s="113"/>
      <c r="O16" s="93"/>
      <c r="P16" s="114"/>
    </row>
    <row r="17" spans="1:16" ht="24" customHeight="1">
      <c r="A17" s="67">
        <v>121</v>
      </c>
      <c r="B17" s="286" t="str">
        <f>'第1区'!C14</f>
        <v>東学大Ｂ</v>
      </c>
      <c r="C17" s="287"/>
      <c r="D17" s="220" t="s">
        <v>197</v>
      </c>
      <c r="E17" s="116" t="str">
        <f>IF(D17=0,"",VLOOKUP(D17,エントリー!$A$2:$B$250,2,0))</f>
        <v>志田　望</v>
      </c>
      <c r="F17" s="220" t="s">
        <v>219</v>
      </c>
      <c r="G17" s="116" t="str">
        <f>IF(F17=0,"",VLOOKUP(F17,エントリー!$A$2:$B$250,2,0))</f>
        <v>清沢　創一</v>
      </c>
      <c r="H17" s="220" t="s">
        <v>241</v>
      </c>
      <c r="I17" s="116" t="str">
        <f>IF(H17=0,"",VLOOKUP(H17,エントリー!$A$2:$B$250,2,0))</f>
        <v>大内　穂高</v>
      </c>
      <c r="J17" s="220" t="s">
        <v>263</v>
      </c>
      <c r="K17" s="257" t="str">
        <f>IF(J17=0,"",VLOOKUP(J17,エントリー!$A$2:$B$250,2,0))</f>
        <v>鳥羽　大地</v>
      </c>
      <c r="L17" s="93"/>
      <c r="M17" s="113"/>
      <c r="O17" s="93"/>
      <c r="P17" s="114"/>
    </row>
    <row r="18" spans="1:16" ht="24" customHeight="1">
      <c r="A18" s="67">
        <v>122</v>
      </c>
      <c r="B18" s="286" t="str">
        <f>'第1区'!C15</f>
        <v>東学大中長MIX</v>
      </c>
      <c r="C18" s="287"/>
      <c r="D18" s="220" t="s">
        <v>198</v>
      </c>
      <c r="E18" s="66" t="str">
        <f>IF(D18=0,"",VLOOKUP(D18,エントリー!$A$2:$B$250,2,0))</f>
        <v>大内 穂高</v>
      </c>
      <c r="F18" s="220" t="s">
        <v>220</v>
      </c>
      <c r="G18" s="66" t="str">
        <f>IF(F18=0,"",VLOOKUP(F18,エントリー!$A$2:$B$250,2,0))</f>
        <v>高安 由姫</v>
      </c>
      <c r="H18" s="220" t="s">
        <v>242</v>
      </c>
      <c r="I18" s="66" t="str">
        <f>IF(H18=0,"",VLOOKUP(H18,エントリー!$A$2:$B$250,2,0))</f>
        <v>森田 ゆかり</v>
      </c>
      <c r="J18" s="220" t="s">
        <v>264</v>
      </c>
      <c r="K18" s="258" t="str">
        <f>IF(J18=0,"",VLOOKUP(J18,エントリー!$A$2:$B$250,2,0))</f>
        <v>持田 百絵</v>
      </c>
      <c r="L18" s="93"/>
      <c r="M18" s="113"/>
      <c r="O18" s="93"/>
      <c r="P18" s="114"/>
    </row>
    <row r="19" spans="1:16" ht="24" customHeight="1">
      <c r="A19" s="67">
        <v>123</v>
      </c>
      <c r="B19" s="269" t="str">
        <f>'第1区'!C16</f>
        <v>チームおじどん</v>
      </c>
      <c r="C19" s="270"/>
      <c r="D19" s="220" t="s">
        <v>199</v>
      </c>
      <c r="E19" s="66" t="str">
        <f>IF(D19=0,"",VLOOKUP(D19,エントリー!$A$2:$B$250,2,0))</f>
        <v>依田 崇弘</v>
      </c>
      <c r="F19" s="220" t="s">
        <v>221</v>
      </c>
      <c r="G19" s="66" t="str">
        <f>IF(F19=0,"",VLOOKUP(F19,エントリー!$A$2:$B$250,2,0))</f>
        <v>小林 弘樹</v>
      </c>
      <c r="H19" s="220" t="s">
        <v>243</v>
      </c>
      <c r="I19" s="66" t="str">
        <f>IF(H19=0,"",VLOOKUP(H19,エントリー!$A$2:$B$250,2,0))</f>
        <v>葛原 康崇</v>
      </c>
      <c r="J19" s="220" t="s">
        <v>265</v>
      </c>
      <c r="K19" s="258" t="str">
        <f>IF(J19=0,"",VLOOKUP(J19,エントリー!$A$2:$B$250,2,0))</f>
        <v>蛭川 裕太</v>
      </c>
      <c r="L19" s="93"/>
      <c r="M19" s="92"/>
      <c r="O19" s="93"/>
      <c r="P19" s="114"/>
    </row>
    <row r="20" spans="1:16" ht="24" customHeight="1">
      <c r="A20" s="245">
        <v>124</v>
      </c>
      <c r="B20" s="289" t="str">
        <f>'第1区'!C17</f>
        <v>飛び出せタジマデラックス</v>
      </c>
      <c r="C20" s="290"/>
      <c r="D20" s="246" t="s">
        <v>200</v>
      </c>
      <c r="E20" s="247" t="str">
        <f>IF(D20=0,"",VLOOKUP(D20,エントリー!$A$2:$B$250,2,0))</f>
        <v>広江　早紀</v>
      </c>
      <c r="F20" s="246" t="s">
        <v>222</v>
      </c>
      <c r="G20" s="247" t="str">
        <f>IF(F20=0,"",VLOOKUP(F20,エントリー!$A$2:$B$250,2,0))</f>
        <v>野崎　公実子</v>
      </c>
      <c r="H20" s="246" t="s">
        <v>244</v>
      </c>
      <c r="I20" s="247" t="str">
        <f>IF(H20=0,"",VLOOKUP(H20,エントリー!$A$2:$B$250,2,0))</f>
        <v>山崎　佐織</v>
      </c>
      <c r="J20" s="246" t="s">
        <v>266</v>
      </c>
      <c r="K20" s="259" t="str">
        <f>IF(J20=0,"",VLOOKUP(J20,エントリー!$A$2:$B$250,2,0))</f>
        <v>田島　香織</v>
      </c>
      <c r="L20" s="93"/>
      <c r="M20" s="113"/>
      <c r="O20" s="93"/>
      <c r="P20" s="114"/>
    </row>
    <row r="21" spans="1:16" ht="24" customHeight="1">
      <c r="A21" s="67">
        <v>125</v>
      </c>
      <c r="B21" s="269" t="str">
        <f>'第1区'!C18</f>
        <v>team toukon</v>
      </c>
      <c r="C21" s="270"/>
      <c r="D21" s="220" t="s">
        <v>201</v>
      </c>
      <c r="E21" s="66" t="str">
        <f>IF(D21=0,"",VLOOKUP(D21,エントリー!$A$2:$B$250,2,0))</f>
        <v>高須賀　眞子</v>
      </c>
      <c r="F21" s="220" t="s">
        <v>223</v>
      </c>
      <c r="G21" s="66" t="str">
        <f>IF(F21=0,"",VLOOKUP(F21,エントリー!$A$2:$B$250,2,0))</f>
        <v>谷川　未佳</v>
      </c>
      <c r="H21" s="220" t="s">
        <v>245</v>
      </c>
      <c r="I21" s="66" t="str">
        <f>IF(H21=0,"",VLOOKUP(H21,エントリー!$A$2:$B$250,2,0))</f>
        <v>金原　莉沙</v>
      </c>
      <c r="J21" s="220" t="s">
        <v>267</v>
      </c>
      <c r="K21" s="258" t="str">
        <f>IF(J21=0,"",VLOOKUP(J21,エントリー!$A$2:$B$250,2,0))</f>
        <v>山崎　芽衣</v>
      </c>
      <c r="L21" s="93"/>
      <c r="M21" s="113"/>
      <c r="O21" s="93"/>
      <c r="P21" s="114"/>
    </row>
    <row r="22" spans="1:16" ht="24" customHeight="1">
      <c r="A22" s="67">
        <v>126</v>
      </c>
      <c r="B22" s="277" t="str">
        <f>'第1区'!C19</f>
        <v>TEAM 混成</v>
      </c>
      <c r="C22" s="278"/>
      <c r="D22" s="220" t="s">
        <v>202</v>
      </c>
      <c r="E22" s="66" t="str">
        <f>IF(D22=0,"",VLOOKUP(D22,エントリー!$A$2:$B$250,2,0))</f>
        <v>中西 俊紀</v>
      </c>
      <c r="F22" s="220" t="s">
        <v>224</v>
      </c>
      <c r="G22" s="66" t="str">
        <f>IF(F22=0,"",VLOOKUP(F22,エントリー!$A$2:$B$250,2,0))</f>
        <v>柘植 裕貴</v>
      </c>
      <c r="H22" s="220" t="s">
        <v>246</v>
      </c>
      <c r="I22" s="66" t="str">
        <f>IF(H22=0,"",VLOOKUP(H22,エントリー!$A$2:$B$250,2,0))</f>
        <v>村上　拓郎</v>
      </c>
      <c r="J22" s="220" t="s">
        <v>268</v>
      </c>
      <c r="K22" s="258" t="str">
        <f>IF(J22=0,"",VLOOKUP(J22,エントリー!$A$2:$B$250,2,0))</f>
        <v>岩科 伶</v>
      </c>
      <c r="L22" s="93"/>
      <c r="M22" s="92"/>
      <c r="O22" s="93"/>
      <c r="P22" s="114"/>
    </row>
    <row r="23" spans="1:16" ht="24" customHeight="1">
      <c r="A23" s="67">
        <v>127</v>
      </c>
      <c r="B23" s="269" t="str">
        <f>'第1区'!C20</f>
        <v>東工大Ｂ</v>
      </c>
      <c r="C23" s="270"/>
      <c r="D23" s="220" t="s">
        <v>203</v>
      </c>
      <c r="E23" s="66" t="str">
        <f>IF(D23=0,"",VLOOKUP(D23,エントリー!$A$2:$B$250,2,0))</f>
        <v>松野　樹</v>
      </c>
      <c r="F23" s="220" t="s">
        <v>225</v>
      </c>
      <c r="G23" s="66" t="str">
        <f>IF(F23=0,"",VLOOKUP(F23,エントリー!$A$2:$B$250,2,0))</f>
        <v>隈部　大地</v>
      </c>
      <c r="H23" s="220" t="s">
        <v>247</v>
      </c>
      <c r="I23" s="66" t="str">
        <f>IF(H23=0,"",VLOOKUP(H23,エントリー!$A$2:$B$250,2,0))</f>
        <v>小林　雅彦</v>
      </c>
      <c r="J23" s="220" t="s">
        <v>269</v>
      </c>
      <c r="K23" s="258" t="str">
        <f>IF(J23=0,"",VLOOKUP(J23,エントリー!$A$2:$B$250,2,0))</f>
        <v>大竹　康仁</v>
      </c>
      <c r="L23" s="93"/>
      <c r="M23" s="92"/>
      <c r="O23" s="93"/>
      <c r="P23" s="51"/>
    </row>
    <row r="24" spans="1:16" ht="24" customHeight="1">
      <c r="A24" s="67">
        <v>128</v>
      </c>
      <c r="B24" s="269" t="str">
        <f>'第1区'!C21</f>
        <v>東工大Ｃ　</v>
      </c>
      <c r="C24" s="270"/>
      <c r="D24" s="220" t="s">
        <v>204</v>
      </c>
      <c r="E24" s="66" t="str">
        <f>IF(D24=0,"",VLOOKUP(D24,エントリー!$A$2:$B$250,2,0))</f>
        <v>氏本　慧</v>
      </c>
      <c r="F24" s="220" t="s">
        <v>229</v>
      </c>
      <c r="G24" s="66" t="str">
        <f>IF(F24=0,"",VLOOKUP(F24,エントリー!$A$2:$B$250,2,0))</f>
        <v>永瀬　翔平</v>
      </c>
      <c r="H24" s="220" t="s">
        <v>248</v>
      </c>
      <c r="I24" s="66" t="str">
        <f>IF(H24=0,"",VLOOKUP(H24,エントリー!$A$2:$B$250,2,0))</f>
        <v>菊池　惠和</v>
      </c>
      <c r="J24" s="220" t="s">
        <v>270</v>
      </c>
      <c r="K24" s="258" t="str">
        <f>IF(J24=0,"",VLOOKUP(J24,エントリー!$A$2:$B$250,2,0))</f>
        <v>武石　良平</v>
      </c>
      <c r="L24" s="93"/>
      <c r="M24" s="92"/>
      <c r="O24" s="93"/>
      <c r="P24" s="114"/>
    </row>
    <row r="25" spans="1:16" ht="24" customHeight="1">
      <c r="A25" s="67">
        <v>129</v>
      </c>
      <c r="B25" s="269" t="str">
        <f>'第1区'!C22</f>
        <v>東北大Ｄ</v>
      </c>
      <c r="C25" s="270"/>
      <c r="D25" s="220" t="s">
        <v>205</v>
      </c>
      <c r="E25" s="66" t="str">
        <f>IF(D25=0,"",VLOOKUP(D25,エントリー!$A$2:$B$250,2,0))</f>
        <v>鈴木　絢子</v>
      </c>
      <c r="F25" s="220" t="s">
        <v>226</v>
      </c>
      <c r="G25" s="66" t="str">
        <f>IF(F25=0,"",VLOOKUP(F25,エントリー!$A$2:$B$250,2,0))</f>
        <v>鈴木　はるか</v>
      </c>
      <c r="H25" s="220" t="s">
        <v>249</v>
      </c>
      <c r="I25" s="66" t="str">
        <f>IF(H25=0,"",VLOOKUP(H25,エントリー!$A$2:$B$250,2,0))</f>
        <v>小高　真依</v>
      </c>
      <c r="J25" s="220" t="s">
        <v>271</v>
      </c>
      <c r="K25" s="258" t="str">
        <f>IF(J25=0,"",VLOOKUP(J25,エントリー!$A$2:$B$250,2,0))</f>
        <v>村松純</v>
      </c>
      <c r="L25" s="93"/>
      <c r="M25" s="92"/>
      <c r="O25" s="93"/>
      <c r="P25" s="114"/>
    </row>
    <row r="26" spans="1:16" ht="24" customHeight="1">
      <c r="A26" s="67">
        <v>130</v>
      </c>
      <c r="B26" s="269" t="str">
        <f>'第1区'!C23</f>
        <v>チーム澤田</v>
      </c>
      <c r="C26" s="270"/>
      <c r="D26" s="220" t="s">
        <v>206</v>
      </c>
      <c r="E26" s="66" t="str">
        <f>IF(D26=0,"",VLOOKUP(D26,エントリー!$A$2:$B$250,2,0))</f>
        <v>福富　一喜</v>
      </c>
      <c r="F26" s="220" t="s">
        <v>227</v>
      </c>
      <c r="G26" s="66" t="str">
        <f>IF(F26=0,"",VLOOKUP(F26,エントリー!$A$2:$B$250,2,0))</f>
        <v>澤田　大志</v>
      </c>
      <c r="H26" s="220" t="s">
        <v>250</v>
      </c>
      <c r="I26" s="66" t="str">
        <f>IF(H26=0,"",VLOOKUP(H26,エントリー!$A$2:$B$250,2,0))</f>
        <v>福島　健男</v>
      </c>
      <c r="J26" s="220" t="s">
        <v>272</v>
      </c>
      <c r="K26" s="258" t="str">
        <f>IF(J26=0,"",VLOOKUP(J26,エントリー!$A$2:$B$250,2,0))</f>
        <v>古川　貴之</v>
      </c>
      <c r="L26" s="93"/>
      <c r="M26" s="113"/>
      <c r="O26" s="93"/>
      <c r="P26" s="114"/>
    </row>
    <row r="27" spans="1:16" ht="24" customHeight="1" thickBot="1">
      <c r="A27" s="260">
        <v>131</v>
      </c>
      <c r="B27" s="291" t="str">
        <f>'第1区'!C24</f>
        <v>澤田ヤング</v>
      </c>
      <c r="C27" s="292"/>
      <c r="D27" s="261" t="s">
        <v>207</v>
      </c>
      <c r="E27" s="262" t="str">
        <f>IF(D27=0,"",VLOOKUP(D27,エントリー!$A$2:$B$250,2,0))</f>
        <v>鈴木　洋輔</v>
      </c>
      <c r="F27" s="261" t="s">
        <v>228</v>
      </c>
      <c r="G27" s="262" t="str">
        <f>IF(F27=0,"",VLOOKUP(F27,エントリー!$A$2:$B$250,2,0))</f>
        <v>森田　雄祐</v>
      </c>
      <c r="H27" s="261" t="s">
        <v>251</v>
      </c>
      <c r="I27" s="262" t="str">
        <f>IF(H27=0,"",VLOOKUP(H27,エントリー!$A$2:$B$250,2,0))</f>
        <v>大垣　秀介</v>
      </c>
      <c r="J27" s="261" t="s">
        <v>273</v>
      </c>
      <c r="K27" s="263" t="str">
        <f>IF(J27=0,"",VLOOKUP(J27,エントリー!$A$2:$B$250,2,0))</f>
        <v>服部　康平</v>
      </c>
      <c r="L27" s="93"/>
      <c r="M27" s="92"/>
      <c r="O27" s="93"/>
      <c r="P27" s="51"/>
    </row>
    <row r="28" spans="1:16" ht="24" customHeight="1">
      <c r="A28" s="93"/>
      <c r="B28" s="92"/>
      <c r="C28" s="91"/>
      <c r="D28" s="93"/>
      <c r="E28" s="51"/>
      <c r="L28" s="2"/>
      <c r="M28" s="2"/>
      <c r="N28" s="2"/>
      <c r="O28" s="2"/>
      <c r="P28" s="2"/>
    </row>
    <row r="29" spans="1:16" ht="24" customHeight="1">
      <c r="A29" s="93"/>
      <c r="B29" s="113"/>
      <c r="C29" s="91"/>
      <c r="D29" s="93"/>
      <c r="E29" s="114"/>
      <c r="L29" s="2"/>
      <c r="M29" s="2"/>
      <c r="N29" s="2"/>
      <c r="O29" s="2"/>
      <c r="P29" s="2"/>
    </row>
    <row r="30" spans="1:16" ht="24" customHeight="1">
      <c r="A30" s="93"/>
      <c r="B30" s="92"/>
      <c r="C30" s="91"/>
      <c r="D30" s="93"/>
      <c r="E30" s="114"/>
      <c r="L30" s="2"/>
      <c r="M30" s="2"/>
      <c r="N30" s="2"/>
      <c r="O30" s="2"/>
      <c r="P30" s="2"/>
    </row>
    <row r="31" spans="1:16" ht="24" customHeight="1">
      <c r="A31" s="93"/>
      <c r="B31" s="92"/>
      <c r="C31" s="91"/>
      <c r="D31" s="93"/>
      <c r="E31" s="51"/>
      <c r="L31" s="2"/>
      <c r="M31" s="2"/>
      <c r="N31" s="2"/>
      <c r="O31" s="2"/>
      <c r="P31" s="2"/>
    </row>
    <row r="32" spans="1:16" ht="24" customHeight="1">
      <c r="A32" s="93"/>
      <c r="B32" s="92"/>
      <c r="C32" s="91"/>
      <c r="D32" s="93"/>
      <c r="E32" s="51"/>
      <c r="L32" s="2"/>
      <c r="M32" s="2"/>
      <c r="N32" s="2"/>
      <c r="O32" s="2"/>
      <c r="P32" s="2"/>
    </row>
    <row r="33" spans="1:16" ht="24" customHeight="1">
      <c r="A33" s="93"/>
      <c r="B33" s="92"/>
      <c r="C33" s="91"/>
      <c r="D33" s="93"/>
      <c r="E33" s="51"/>
      <c r="L33" s="2"/>
      <c r="M33" s="2"/>
      <c r="N33" s="2"/>
      <c r="O33" s="2"/>
      <c r="P33" s="2"/>
    </row>
    <row r="34" spans="1:5" s="5" customFormat="1" ht="24" customHeight="1">
      <c r="A34" s="93"/>
      <c r="B34" s="92"/>
      <c r="C34" s="91"/>
      <c r="D34" s="93"/>
      <c r="E34" s="51"/>
    </row>
    <row r="35" spans="1:5" s="5" customFormat="1" ht="24" customHeight="1">
      <c r="A35" s="93"/>
      <c r="B35" s="92"/>
      <c r="C35" s="91"/>
      <c r="D35" s="93"/>
      <c r="E35" s="51"/>
    </row>
    <row r="36" spans="13:16" ht="24" customHeight="1">
      <c r="M36" s="92"/>
      <c r="P36" s="51"/>
    </row>
    <row r="37" spans="1:16" ht="24" customHeight="1">
      <c r="A37" s="90"/>
      <c r="B37" s="288"/>
      <c r="C37" s="288"/>
      <c r="D37" s="91"/>
      <c r="E37" s="51"/>
      <c r="F37" s="91"/>
      <c r="G37" s="51"/>
      <c r="H37" s="91"/>
      <c r="I37" s="51"/>
      <c r="J37" s="91"/>
      <c r="K37" s="51"/>
      <c r="M37" s="92"/>
      <c r="P37" s="51"/>
    </row>
    <row r="38" spans="1:16" ht="24" customHeight="1">
      <c r="A38" s="90"/>
      <c r="B38" s="288"/>
      <c r="C38" s="288"/>
      <c r="D38" s="91"/>
      <c r="E38" s="51"/>
      <c r="F38" s="91"/>
      <c r="G38" s="51"/>
      <c r="H38" s="91"/>
      <c r="I38" s="51"/>
      <c r="J38" s="91"/>
      <c r="K38" s="51"/>
      <c r="M38" s="92"/>
      <c r="P38" s="51"/>
    </row>
    <row r="39" spans="1:16" ht="24" customHeight="1">
      <c r="A39" s="90"/>
      <c r="B39" s="288"/>
      <c r="C39" s="288"/>
      <c r="D39" s="91"/>
      <c r="E39" s="51"/>
      <c r="F39" s="91"/>
      <c r="G39" s="51"/>
      <c r="H39" s="91"/>
      <c r="I39" s="51"/>
      <c r="J39" s="91"/>
      <c r="K39" s="51"/>
      <c r="M39" s="92"/>
      <c r="P39" s="51"/>
    </row>
    <row r="40" spans="1:16" ht="24" customHeight="1">
      <c r="A40" s="90"/>
      <c r="B40" s="288"/>
      <c r="C40" s="288"/>
      <c r="D40" s="91"/>
      <c r="E40" s="51"/>
      <c r="F40" s="91"/>
      <c r="G40" s="51"/>
      <c r="H40" s="91"/>
      <c r="I40" s="51"/>
      <c r="J40" s="91"/>
      <c r="K40" s="51"/>
      <c r="M40" s="92"/>
      <c r="P40" s="51"/>
    </row>
    <row r="41" spans="1:16" ht="24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M41" s="92"/>
      <c r="P41" s="51"/>
    </row>
    <row r="42" spans="1:16" ht="24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M42" s="92"/>
      <c r="P42" s="51"/>
    </row>
    <row r="43" spans="1:16" ht="24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M43" s="92"/>
      <c r="P43" s="51"/>
    </row>
    <row r="44" spans="1:16" ht="24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M44" s="92"/>
      <c r="P44" s="51"/>
    </row>
    <row r="45" spans="1:16" ht="24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M45" s="92"/>
      <c r="P45" s="51"/>
    </row>
    <row r="46" spans="1:16" ht="24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M46" s="92"/>
      <c r="P46" s="51"/>
    </row>
    <row r="47" spans="1:16" ht="24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M47" s="92"/>
      <c r="P47" s="51"/>
    </row>
    <row r="48" spans="1:16" ht="24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M48" s="92"/>
      <c r="P48" s="51"/>
    </row>
    <row r="49" spans="1:16" ht="17.2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M49" s="92"/>
      <c r="P49" s="51"/>
    </row>
    <row r="50" spans="1:16" ht="17.2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M50" s="92"/>
      <c r="P50" s="51"/>
    </row>
    <row r="51" spans="1:16" ht="17.2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M51" s="92"/>
      <c r="P51" s="51"/>
    </row>
    <row r="52" spans="1:16" ht="17.25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M52" s="92"/>
      <c r="P52" s="51"/>
    </row>
    <row r="53" spans="1:16" ht="17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M53" s="92"/>
      <c r="P53" s="51"/>
    </row>
    <row r="54" spans="1:16" ht="17.2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M54" s="92"/>
      <c r="P54" s="51"/>
    </row>
    <row r="55" spans="1:16" ht="17.2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M55" s="92"/>
      <c r="P55" s="51"/>
    </row>
    <row r="56" spans="1:16" ht="17.2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M56" s="92"/>
      <c r="P56" s="51"/>
    </row>
    <row r="57" spans="1:16" ht="17.2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M57" s="92"/>
      <c r="P57" s="51"/>
    </row>
    <row r="58" spans="1:16" ht="17.2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M58" s="92"/>
      <c r="P58" s="51"/>
    </row>
    <row r="59" spans="1:16" ht="17.2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M59" s="92"/>
      <c r="P59" s="51"/>
    </row>
    <row r="60" spans="1:16" ht="17.2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M60" s="92"/>
      <c r="P60" s="51"/>
    </row>
    <row r="61" spans="1:16" ht="17.2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M61" s="51"/>
      <c r="P61" s="51"/>
    </row>
    <row r="62" spans="1:16" ht="17.2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M62" s="51"/>
      <c r="P62" s="51"/>
    </row>
    <row r="63" spans="1:16" ht="17.2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M63" s="51"/>
      <c r="P63" s="51"/>
    </row>
    <row r="64" spans="1:16" ht="17.2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M64" s="51"/>
      <c r="P64" s="51"/>
    </row>
    <row r="65" spans="1:16" ht="17.2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M65" s="51"/>
      <c r="P65" s="51"/>
    </row>
    <row r="66" spans="1:16" ht="17.2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M66" s="51"/>
      <c r="P66" s="51"/>
    </row>
    <row r="67" spans="1:16" ht="17.2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M67" s="51"/>
      <c r="P67" s="51"/>
    </row>
    <row r="68" spans="1:16" ht="17.2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M68" s="51"/>
      <c r="P68" s="51"/>
    </row>
    <row r="69" spans="1:16" ht="17.2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M69" s="51"/>
      <c r="P69" s="51"/>
    </row>
    <row r="70" spans="1:16" ht="17.2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M70" s="51"/>
      <c r="P70" s="51"/>
    </row>
    <row r="71" spans="1:16" ht="17.2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M71" s="51"/>
      <c r="P71" s="51"/>
    </row>
    <row r="72" spans="1:16" ht="17.2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M72" s="51"/>
      <c r="P72" s="51"/>
    </row>
    <row r="73" spans="1:16" ht="17.2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M73" s="51"/>
      <c r="P73" s="51"/>
    </row>
    <row r="74" spans="1:16" ht="17.2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M74" s="51"/>
      <c r="P74" s="51"/>
    </row>
    <row r="75" spans="1:16" ht="17.2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M75" s="51"/>
      <c r="P75" s="51"/>
    </row>
    <row r="76" spans="1:16" ht="17.2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M76" s="51"/>
      <c r="P76" s="51"/>
    </row>
    <row r="77" spans="1:16" ht="17.2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M77" s="51"/>
      <c r="P77" s="51"/>
    </row>
    <row r="78" spans="1:16" ht="17.2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M78" s="51"/>
      <c r="P78" s="51"/>
    </row>
    <row r="79" spans="1:16" ht="17.2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M79" s="51"/>
      <c r="P79" s="51"/>
    </row>
    <row r="80" spans="1:16" ht="17.2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M80" s="51"/>
      <c r="P80" s="51"/>
    </row>
    <row r="81" spans="1:16" ht="17.2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M81" s="51"/>
      <c r="P81" s="51"/>
    </row>
    <row r="82" spans="1:16" ht="17.2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M82" s="51"/>
      <c r="P82" s="51"/>
    </row>
    <row r="83" spans="1:16" ht="17.2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M83" s="51"/>
      <c r="P83" s="51"/>
    </row>
    <row r="84" spans="1:16" ht="17.2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M84" s="51"/>
      <c r="P84" s="51"/>
    </row>
    <row r="85" spans="1:16" ht="17.2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M85" s="51"/>
      <c r="P85" s="51"/>
    </row>
    <row r="86" spans="1:16" ht="17.2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M86" s="51"/>
      <c r="P86" s="51"/>
    </row>
    <row r="87" spans="1:16" ht="17.2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M87" s="51"/>
      <c r="P87" s="51"/>
    </row>
    <row r="88" spans="1:16" ht="17.2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M88" s="51"/>
      <c r="P88" s="51"/>
    </row>
    <row r="89" spans="1:16" ht="17.2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M89" s="51"/>
      <c r="P89" s="51"/>
    </row>
    <row r="90" spans="1:13" ht="17.2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M90" s="51"/>
    </row>
    <row r="91" spans="1:13" ht="17.2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M91" s="51"/>
    </row>
    <row r="92" spans="1:13" ht="17.2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M92" s="51"/>
    </row>
    <row r="93" spans="1:13" ht="17.2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M93" s="51"/>
    </row>
    <row r="94" spans="1:13" ht="17.2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M94" s="51"/>
    </row>
    <row r="95" spans="1:13" ht="17.2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M95" s="51"/>
    </row>
    <row r="96" spans="1:13" ht="17.2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M96" s="51"/>
    </row>
    <row r="97" spans="1:13" ht="17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M97" s="51"/>
    </row>
    <row r="98" spans="1:13" ht="17.2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M98" s="51"/>
    </row>
    <row r="99" spans="1:13" ht="17.2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M99" s="51"/>
    </row>
    <row r="100" spans="1:13" ht="17.2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M100" s="51"/>
    </row>
    <row r="101" spans="1:13" ht="17.2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M101" s="51"/>
    </row>
    <row r="102" spans="1:13" ht="17.2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M102" s="51"/>
    </row>
    <row r="103" spans="1:13" ht="17.2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M103" s="51"/>
    </row>
    <row r="104" spans="1:13" ht="17.2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M104" s="51"/>
    </row>
    <row r="105" spans="1:13" ht="17.2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M105" s="51"/>
    </row>
    <row r="106" spans="1:13" ht="17.2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M106" s="51"/>
    </row>
    <row r="107" spans="1:13" ht="17.2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M107" s="51"/>
    </row>
    <row r="108" spans="1:13" ht="17.2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M108" s="51"/>
    </row>
    <row r="109" spans="1:13" ht="17.2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M109" s="51"/>
    </row>
    <row r="110" spans="1:13" ht="17.2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M110" s="51"/>
    </row>
    <row r="111" spans="1:13" ht="17.2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M111" s="51"/>
    </row>
    <row r="112" spans="1:13" ht="17.2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M112" s="51"/>
    </row>
    <row r="113" spans="1:13" ht="17.2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M113" s="51"/>
    </row>
    <row r="114" spans="1:13" ht="17.2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M114" s="51"/>
    </row>
    <row r="115" spans="1:13" ht="17.2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M115" s="51"/>
    </row>
    <row r="116" spans="1:13" ht="17.2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M116" s="51"/>
    </row>
    <row r="117" spans="1:13" ht="17.2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M117" s="51"/>
    </row>
    <row r="118" spans="1:13" ht="17.2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M118" s="51"/>
    </row>
    <row r="119" spans="1:13" ht="17.2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M119" s="51"/>
    </row>
    <row r="120" spans="1:13" ht="17.25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M120" s="51"/>
    </row>
    <row r="121" spans="1:13" ht="17.25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M121" s="51"/>
    </row>
    <row r="122" spans="1:13" ht="17.2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M122" s="51"/>
    </row>
    <row r="123" spans="1:13" ht="17.25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M123" s="51"/>
    </row>
    <row r="124" spans="1:13" ht="17.2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M124" s="51"/>
    </row>
    <row r="125" spans="1:13" ht="17.2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M125" s="51"/>
    </row>
    <row r="126" spans="1:13" ht="17.25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M126" s="51"/>
    </row>
    <row r="127" spans="1:13" ht="17.2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M127" s="51"/>
    </row>
    <row r="128" spans="1:13" ht="17.2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M128" s="51"/>
    </row>
    <row r="129" spans="1:13" ht="17.25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M129" s="51"/>
    </row>
    <row r="130" spans="1:13" ht="17.25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M130" s="51"/>
    </row>
    <row r="131" spans="1:13" ht="17.25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M131" s="51"/>
    </row>
    <row r="132" spans="1:13" ht="17.25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M132" s="51"/>
    </row>
    <row r="133" spans="1:13" ht="17.25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M133" s="51"/>
    </row>
    <row r="134" spans="1:13" ht="17.25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M134" s="51"/>
    </row>
    <row r="135" spans="1:13" ht="17.25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M135" s="51"/>
    </row>
    <row r="136" spans="1:13" ht="17.25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M136" s="51"/>
    </row>
    <row r="137" spans="1:13" ht="17.25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M137" s="51"/>
    </row>
    <row r="138" spans="1:13" ht="17.2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M138" s="51"/>
    </row>
    <row r="139" spans="1:13" ht="17.25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M139" s="51"/>
    </row>
    <row r="140" spans="1:13" ht="17.2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M140" s="51"/>
    </row>
    <row r="141" spans="1:13" ht="17.2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M141" s="51"/>
    </row>
    <row r="142" spans="1:13" ht="17.2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M142" s="51"/>
    </row>
    <row r="143" spans="1:13" ht="17.25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M143" s="51"/>
    </row>
    <row r="144" spans="1:13" ht="17.25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M144" s="51"/>
    </row>
    <row r="145" spans="1:13" ht="17.25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M145" s="51"/>
    </row>
    <row r="146" spans="1:13" ht="17.25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M146" s="51"/>
    </row>
    <row r="147" spans="1:13" ht="17.25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M147" s="51"/>
    </row>
    <row r="148" spans="1:13" ht="17.25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M148" s="51"/>
    </row>
    <row r="149" spans="1:13" ht="17.25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M149" s="51"/>
    </row>
    <row r="150" spans="1:13" ht="17.25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M150" s="51"/>
    </row>
    <row r="151" spans="1:13" ht="17.25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M151" s="51"/>
    </row>
    <row r="152" spans="1:13" ht="17.25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M152" s="51"/>
    </row>
    <row r="153" spans="1:13" ht="17.25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M153" s="51"/>
    </row>
    <row r="154" spans="1:13" ht="17.25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M154" s="51"/>
    </row>
    <row r="155" spans="1:13" ht="17.25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M155" s="51"/>
    </row>
    <row r="156" spans="1:13" ht="17.25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M156" s="51"/>
    </row>
    <row r="157" spans="1:13" ht="17.25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M157" s="51"/>
    </row>
    <row r="158" spans="1:13" ht="17.25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M158" s="51"/>
    </row>
    <row r="159" spans="1:13" ht="17.25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M159" s="51"/>
    </row>
    <row r="160" spans="1:13" ht="17.25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M160" s="51"/>
    </row>
    <row r="161" spans="1:13" ht="17.25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M161" s="51"/>
    </row>
    <row r="162" spans="1:13" ht="17.25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M162" s="51"/>
    </row>
    <row r="163" spans="1:13" ht="17.25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M163" s="51"/>
    </row>
    <row r="164" spans="1:13" ht="17.25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M164" s="51"/>
    </row>
    <row r="165" spans="1:13" ht="17.25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M165" s="51"/>
    </row>
    <row r="166" spans="1:13" ht="17.25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M166" s="51"/>
    </row>
    <row r="167" spans="1:13" ht="17.25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M167" s="51"/>
    </row>
    <row r="168" spans="1:13" ht="17.25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M168" s="51"/>
    </row>
    <row r="169" spans="1:13" ht="17.25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M169" s="51"/>
    </row>
    <row r="170" spans="1:13" ht="17.2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M170" s="51"/>
    </row>
    <row r="171" spans="1:13" ht="17.2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M171" s="51"/>
    </row>
    <row r="172" spans="1:13" ht="17.25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M172" s="51"/>
    </row>
    <row r="173" spans="1:13" ht="17.25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M173" s="51"/>
    </row>
    <row r="174" spans="1:13" ht="17.25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M174" s="51"/>
    </row>
    <row r="175" spans="1:13" ht="17.25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M175" s="51"/>
    </row>
    <row r="176" spans="1:13" ht="17.25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M176" s="51"/>
    </row>
    <row r="177" spans="1:13" ht="17.25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M177" s="51"/>
    </row>
    <row r="178" spans="1:13" ht="17.25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M178" s="51"/>
    </row>
    <row r="179" spans="1:13" ht="17.25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M179" s="51"/>
    </row>
    <row r="180" spans="1:13" ht="17.25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M180" s="51"/>
    </row>
    <row r="181" spans="1:13" ht="17.25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M181" s="51"/>
    </row>
    <row r="182" spans="1:13" ht="17.25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M182" s="51"/>
    </row>
    <row r="183" spans="1:13" ht="17.25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M183" s="51"/>
    </row>
    <row r="184" spans="1:13" ht="17.25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M184" s="51"/>
    </row>
    <row r="185" spans="1:13" ht="17.25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M185" s="51"/>
    </row>
    <row r="186" spans="1:13" ht="17.25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M186" s="51"/>
    </row>
    <row r="187" spans="1:13" ht="17.25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M187" s="51"/>
    </row>
    <row r="188" spans="1:13" ht="17.25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M188" s="51"/>
    </row>
    <row r="189" spans="1:13" ht="17.25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M189" s="51"/>
    </row>
    <row r="190" spans="1:13" ht="17.25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M190" s="51"/>
    </row>
    <row r="191" spans="1:13" ht="17.25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M191" s="51"/>
    </row>
    <row r="192" spans="1:13" ht="17.25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M192" s="51"/>
    </row>
    <row r="193" spans="1:13" ht="17.25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M193" s="51"/>
    </row>
    <row r="194" spans="1:13" ht="17.25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M194" s="51"/>
    </row>
    <row r="195" spans="1:13" ht="17.25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M195" s="51"/>
    </row>
    <row r="196" spans="1:13" ht="17.25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M196" s="51"/>
    </row>
    <row r="197" spans="1:13" ht="17.25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M197" s="51"/>
    </row>
    <row r="198" spans="1:13" ht="17.25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M198" s="51"/>
    </row>
    <row r="199" spans="1:13" ht="17.25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M199" s="51"/>
    </row>
    <row r="200" spans="1:13" ht="17.25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M200" s="51"/>
    </row>
    <row r="201" spans="1:13" ht="17.25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M201" s="51"/>
    </row>
    <row r="202" spans="1:13" ht="17.25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M202" s="51"/>
    </row>
    <row r="203" spans="1:13" ht="17.25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M203" s="51"/>
    </row>
    <row r="204" spans="1:13" ht="17.25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M204" s="51"/>
    </row>
    <row r="205" spans="1:13" ht="17.25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M205" s="51"/>
    </row>
    <row r="206" spans="1:13" ht="17.25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M206" s="51"/>
    </row>
    <row r="207" spans="1:13" ht="17.25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M207" s="51"/>
    </row>
    <row r="208" spans="1:13" ht="17.25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M208" s="51"/>
    </row>
    <row r="209" spans="1:13" ht="17.25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M209" s="51"/>
    </row>
    <row r="210" spans="1:13" ht="17.25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M210" s="51"/>
    </row>
    <row r="211" spans="1:11" ht="14.25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</row>
    <row r="212" spans="1:11" ht="14.25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</row>
    <row r="213" spans="1:11" ht="14.25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</row>
    <row r="214" spans="1:11" ht="14.25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</row>
    <row r="215" spans="1:11" ht="14.25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</row>
    <row r="216" spans="1:11" ht="14.25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</row>
    <row r="217" spans="1:11" ht="14.25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</row>
    <row r="218" spans="1:11" ht="14.25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</row>
  </sheetData>
  <sheetProtection/>
  <mergeCells count="34">
    <mergeCell ref="B38:C38"/>
    <mergeCell ref="B39:C39"/>
    <mergeCell ref="B40:C40"/>
    <mergeCell ref="B37:C37"/>
    <mergeCell ref="B20:C20"/>
    <mergeCell ref="B21:C21"/>
    <mergeCell ref="B27:C27"/>
    <mergeCell ref="B23:C23"/>
    <mergeCell ref="B24:C24"/>
    <mergeCell ref="B25:C25"/>
    <mergeCell ref="B15:C15"/>
    <mergeCell ref="B10:C10"/>
    <mergeCell ref="B9:C9"/>
    <mergeCell ref="B16:C16"/>
    <mergeCell ref="B17:C17"/>
    <mergeCell ref="B18:C18"/>
    <mergeCell ref="L4:P5"/>
    <mergeCell ref="B7:C7"/>
    <mergeCell ref="B8:C8"/>
    <mergeCell ref="D4:E5"/>
    <mergeCell ref="F4:G5"/>
    <mergeCell ref="H4:I5"/>
    <mergeCell ref="J4:K5"/>
    <mergeCell ref="B6:C6"/>
    <mergeCell ref="B26:C26"/>
    <mergeCell ref="A1:K1"/>
    <mergeCell ref="A2:K2"/>
    <mergeCell ref="B14:C14"/>
    <mergeCell ref="B13:C13"/>
    <mergeCell ref="B12:C12"/>
    <mergeCell ref="B11:C11"/>
    <mergeCell ref="A4:A5"/>
    <mergeCell ref="B22:C22"/>
    <mergeCell ref="B19:C1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B119"/>
  <sheetViews>
    <sheetView tabSelected="1" view="pageBreakPreview" zoomScale="50" zoomScaleNormal="82" zoomScaleSheetLayoutView="50" zoomScalePageLayoutView="0" workbookViewId="0" topLeftCell="A1">
      <selection activeCell="Y15" sqref="Y15"/>
    </sheetView>
  </sheetViews>
  <sheetFormatPr defaultColWidth="9.00390625" defaultRowHeight="13.5"/>
  <cols>
    <col min="1" max="2" width="11.00390625" style="2" customWidth="1"/>
    <col min="3" max="3" width="4.25390625" style="2" bestFit="1" customWidth="1"/>
    <col min="4" max="4" width="6.75390625" style="2" customWidth="1"/>
    <col min="5" max="5" width="4.25390625" style="2" customWidth="1"/>
    <col min="6" max="6" width="13.00390625" style="2" customWidth="1"/>
    <col min="7" max="7" width="4.25390625" style="2" bestFit="1" customWidth="1"/>
    <col min="8" max="8" width="6.75390625" style="2" customWidth="1"/>
    <col min="9" max="9" width="4.25390625" style="2" bestFit="1" customWidth="1"/>
    <col min="10" max="10" width="12.00390625" style="2" customWidth="1"/>
    <col min="11" max="11" width="4.25390625" style="2" bestFit="1" customWidth="1"/>
    <col min="12" max="12" width="6.75390625" style="2" customWidth="1"/>
    <col min="13" max="13" width="4.25390625" style="2" bestFit="1" customWidth="1"/>
    <col min="14" max="14" width="13.00390625" style="2" customWidth="1"/>
    <col min="15" max="15" width="4.25390625" style="2" bestFit="1" customWidth="1"/>
    <col min="16" max="16" width="6.75390625" style="2" customWidth="1"/>
    <col min="17" max="17" width="4.25390625" style="2" bestFit="1" customWidth="1"/>
    <col min="18" max="18" width="13.00390625" style="2" customWidth="1"/>
    <col min="19" max="19" width="15.125" style="2" bestFit="1" customWidth="1"/>
    <col min="20" max="20" width="7.00390625" style="2" customWidth="1"/>
    <col min="21" max="21" width="6.75390625" style="2" customWidth="1"/>
    <col min="22" max="22" width="3.00390625" style="2" customWidth="1"/>
    <col min="23" max="23" width="13.00390625" style="2" customWidth="1"/>
    <col min="24" max="24" width="3.00390625" style="2" customWidth="1"/>
    <col min="25" max="25" width="6.875" style="2" customWidth="1"/>
    <col min="26" max="26" width="3.00390625" style="2" customWidth="1"/>
    <col min="27" max="27" width="13.00390625" style="2" customWidth="1"/>
    <col min="28" max="28" width="19.125" style="2" customWidth="1"/>
    <col min="29" max="16384" width="9.00390625" style="2" customWidth="1"/>
  </cols>
  <sheetData>
    <row r="1" spans="1:28" ht="27" customHeight="1">
      <c r="A1" s="271" t="s">
        <v>51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82"/>
      <c r="U1" s="68"/>
      <c r="V1" s="68"/>
      <c r="W1" s="68"/>
      <c r="X1" s="68"/>
      <c r="Y1" s="68"/>
      <c r="Z1" s="68"/>
      <c r="AA1" s="68"/>
      <c r="AB1" s="68"/>
    </row>
    <row r="2" spans="1:28" ht="22.5" customHeight="1">
      <c r="A2" s="272" t="s">
        <v>50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83"/>
      <c r="U2" s="68"/>
      <c r="V2" s="68"/>
      <c r="W2" s="68"/>
      <c r="X2" s="68"/>
      <c r="Y2" s="68"/>
      <c r="Z2" s="68"/>
      <c r="AA2" s="68"/>
      <c r="AB2" s="68"/>
    </row>
    <row r="3" spans="1:18" ht="13.5" customHeight="1" thickBo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ht="33" customHeight="1">
      <c r="A4" s="6"/>
      <c r="B4" s="7" t="s">
        <v>1</v>
      </c>
      <c r="C4" s="280" t="s">
        <v>19</v>
      </c>
      <c r="D4" s="313"/>
      <c r="E4" s="313"/>
      <c r="F4" s="281"/>
      <c r="G4" s="280" t="s">
        <v>20</v>
      </c>
      <c r="H4" s="313"/>
      <c r="I4" s="313"/>
      <c r="J4" s="281"/>
      <c r="K4" s="280" t="s">
        <v>21</v>
      </c>
      <c r="L4" s="313"/>
      <c r="M4" s="313"/>
      <c r="N4" s="281"/>
      <c r="O4" s="280" t="s">
        <v>22</v>
      </c>
      <c r="P4" s="313"/>
      <c r="Q4" s="313"/>
      <c r="R4" s="313"/>
      <c r="S4" s="309" t="s">
        <v>23</v>
      </c>
      <c r="T4" s="311" t="s">
        <v>44</v>
      </c>
      <c r="U4" s="304" t="s">
        <v>45</v>
      </c>
    </row>
    <row r="5" spans="1:21" ht="33" customHeight="1">
      <c r="A5" s="22" t="s">
        <v>6</v>
      </c>
      <c r="B5" s="219"/>
      <c r="C5" s="318" t="s">
        <v>52</v>
      </c>
      <c r="D5" s="319"/>
      <c r="E5" s="319"/>
      <c r="F5" s="351"/>
      <c r="G5" s="282" t="s">
        <v>53</v>
      </c>
      <c r="H5" s="314"/>
      <c r="I5" s="314"/>
      <c r="J5" s="283"/>
      <c r="K5" s="282" t="s">
        <v>53</v>
      </c>
      <c r="L5" s="314"/>
      <c r="M5" s="314"/>
      <c r="N5" s="283"/>
      <c r="O5" s="282" t="s">
        <v>52</v>
      </c>
      <c r="P5" s="314"/>
      <c r="Q5" s="314"/>
      <c r="R5" s="314"/>
      <c r="S5" s="310"/>
      <c r="T5" s="312"/>
      <c r="U5" s="304"/>
    </row>
    <row r="6" spans="1:21" s="237" customFormat="1" ht="15" customHeight="1">
      <c r="A6" s="350" t="str">
        <f>'第1区'!C3</f>
        <v>宇大</v>
      </c>
      <c r="B6" s="274"/>
      <c r="C6" s="325" t="str">
        <f>VLOOKUP(A6,'第1区'!$C$3:$J$32,4,0)</f>
        <v>岩瀬　美紗</v>
      </c>
      <c r="D6" s="326"/>
      <c r="E6" s="326"/>
      <c r="F6" s="236">
        <f>VLOOKUP(A6,'第1区'!$C$3:$J$32,5,0)</f>
        <v>1</v>
      </c>
      <c r="G6" s="325" t="str">
        <f>VLOOKUP(A6,'第2区'!$C$3:$J$32,4,0)</f>
        <v>岩瀬　優美</v>
      </c>
      <c r="H6" s="326"/>
      <c r="I6" s="326"/>
      <c r="J6" s="236">
        <f>VLOOKUP(A6,'第2区'!$C$3:$J$32,5,0)</f>
        <v>3</v>
      </c>
      <c r="K6" s="325" t="str">
        <f>VLOOKUP(A6,'第3区'!$C$3:$J$32,4,0)</f>
        <v>高野　智代</v>
      </c>
      <c r="L6" s="326"/>
      <c r="M6" s="326"/>
      <c r="N6" s="236">
        <f>VLOOKUP(A6,'第3区'!$C$3:$J$32,5,0)</f>
        <v>4</v>
      </c>
      <c r="O6" s="325" t="str">
        <f>VLOOKUP(A6,'第4区'!$C$3:$J$32,4,0)</f>
        <v>大山　由季乃</v>
      </c>
      <c r="P6" s="326"/>
      <c r="Q6" s="326"/>
      <c r="R6" s="236">
        <f>VLOOKUP(A6,'第4区'!$C$3:$J$32,5,0)</f>
        <v>1</v>
      </c>
      <c r="S6" s="300">
        <f>SUM(F8,J8,N8,R8)</f>
        <v>0.04387731481481482</v>
      </c>
      <c r="T6" s="294">
        <f>U6</f>
        <v>3</v>
      </c>
      <c r="U6" s="293">
        <f>RANK(S6,$S$6:$S$32,9)</f>
        <v>3</v>
      </c>
    </row>
    <row r="7" spans="1:21" s="237" customFormat="1" ht="15" customHeight="1">
      <c r="A7" s="350"/>
      <c r="B7" s="274"/>
      <c r="C7" s="238" t="s">
        <v>24</v>
      </c>
      <c r="D7" s="239">
        <f>VLOOKUP(A6,'第1区'!$C$3:$J$32,8,0)</f>
        <v>7</v>
      </c>
      <c r="E7" s="240" t="s">
        <v>25</v>
      </c>
      <c r="F7" s="241">
        <f>VLOOKUP(A6,'第1区'!$C$3:$J$32,3,0)</f>
        <v>0.014050925925925927</v>
      </c>
      <c r="G7" s="238" t="s">
        <v>24</v>
      </c>
      <c r="H7" s="239">
        <f>VLOOKUP(A6,'第2区'!$C$3:$J$32,8,0)</f>
        <v>3</v>
      </c>
      <c r="I7" s="240" t="s">
        <v>25</v>
      </c>
      <c r="J7" s="241">
        <f>VLOOKUP(A6,'第2区'!$C$3:$J$32,3,0)</f>
        <v>0.022291666666666668</v>
      </c>
      <c r="K7" s="238" t="s">
        <v>24</v>
      </c>
      <c r="L7" s="239">
        <f>VLOOKUP(A6,'第3区'!$C$3:$J$32,8,0)</f>
        <v>4</v>
      </c>
      <c r="M7" s="240" t="s">
        <v>25</v>
      </c>
      <c r="N7" s="241">
        <f>VLOOKUP(A6,'第3区'!$C$3:$J$32,3,0)</f>
        <v>0.030486111111111113</v>
      </c>
      <c r="O7" s="238" t="s">
        <v>24</v>
      </c>
      <c r="P7" s="239">
        <f>VLOOKUP(A6,'第4区'!$C$3:$J$32,8,0)</f>
        <v>3</v>
      </c>
      <c r="Q7" s="240" t="s">
        <v>25</v>
      </c>
      <c r="R7" s="241">
        <f>VLOOKUP(A6,'第4区'!$C$3:$J$32,3,0)</f>
        <v>0.04387731481481482</v>
      </c>
      <c r="S7" s="301"/>
      <c r="T7" s="295"/>
      <c r="U7" s="293"/>
    </row>
    <row r="8" spans="1:21" s="237" customFormat="1" ht="15" customHeight="1">
      <c r="A8" s="350"/>
      <c r="B8" s="274"/>
      <c r="C8" s="238" t="s">
        <v>26</v>
      </c>
      <c r="D8" s="242">
        <f>VLOOKUP(A6,'第1区'!$C$3:$J$32,7,0)</f>
        <v>7</v>
      </c>
      <c r="E8" s="240" t="s">
        <v>27</v>
      </c>
      <c r="F8" s="243">
        <f>VLOOKUP(A6,'第1区'!$C$3:$J$32,6,0)</f>
        <v>0.014050925925925927</v>
      </c>
      <c r="G8" s="238" t="s">
        <v>26</v>
      </c>
      <c r="H8" s="242">
        <f>VLOOKUP(A6,'第2区'!$C$3:$J$32,7,0)</f>
        <v>3</v>
      </c>
      <c r="I8" s="240" t="s">
        <v>27</v>
      </c>
      <c r="J8" s="243">
        <f>VLOOKUP(A6,'第2区'!$C$3:$J$32,6,0)</f>
        <v>0.008240740740740741</v>
      </c>
      <c r="K8" s="238" t="s">
        <v>26</v>
      </c>
      <c r="L8" s="242">
        <f>VLOOKUP(A6,'第3区'!$C$3:$J$32,7,0)</f>
        <v>2</v>
      </c>
      <c r="M8" s="240" t="s">
        <v>27</v>
      </c>
      <c r="N8" s="243">
        <f>VLOOKUP(A6,'第3区'!$C$3:$J$32,6,0)</f>
        <v>0.008194444444444445</v>
      </c>
      <c r="O8" s="238" t="s">
        <v>26</v>
      </c>
      <c r="P8" s="242">
        <f>VLOOKUP(A6,'第4区'!$C$3:$J$32,7,0)</f>
        <v>3</v>
      </c>
      <c r="Q8" s="240" t="s">
        <v>27</v>
      </c>
      <c r="R8" s="243">
        <f>VLOOKUP(A6,'第4区'!$C$3:$J$32,6,0)</f>
        <v>0.013391203703703707</v>
      </c>
      <c r="S8" s="308"/>
      <c r="T8" s="296"/>
      <c r="U8" s="293"/>
    </row>
    <row r="9" spans="1:21" s="237" customFormat="1" ht="15" customHeight="1">
      <c r="A9" s="350" t="str">
        <f>'第1区'!C4</f>
        <v>静岡大</v>
      </c>
      <c r="B9" s="274"/>
      <c r="C9" s="325" t="str">
        <f>VLOOKUP(A9,'第1区'!$C$3:$J$32,4,0)</f>
        <v>塚本　美帆</v>
      </c>
      <c r="D9" s="326"/>
      <c r="E9" s="326"/>
      <c r="F9" s="236">
        <f>VLOOKUP(A9,'第1区'!$C$3:$J$32,5,0)</f>
        <v>1</v>
      </c>
      <c r="G9" s="325" t="str">
        <f>VLOOKUP(A9,'第2区'!$C$3:$J$32,4,0)</f>
        <v>神谷　琴美</v>
      </c>
      <c r="H9" s="326"/>
      <c r="I9" s="326"/>
      <c r="J9" s="236">
        <f>VLOOKUP(A9,'第2区'!$C$3:$J$32,5,0)</f>
        <v>1</v>
      </c>
      <c r="K9" s="325" t="str">
        <f>VLOOKUP(A9,'第3区'!$C$3:$J$32,4,0)</f>
        <v>菊本　聡子</v>
      </c>
      <c r="L9" s="326"/>
      <c r="M9" s="326"/>
      <c r="N9" s="236">
        <f>VLOOKUP(A9,'第3区'!$C$3:$J$32,5,0)</f>
        <v>1</v>
      </c>
      <c r="O9" s="325" t="str">
        <f>VLOOKUP(A9,'第4区'!$C$3:$J$32,4,0)</f>
        <v>小野　恵理</v>
      </c>
      <c r="P9" s="326"/>
      <c r="Q9" s="326"/>
      <c r="R9" s="236">
        <f>VLOOKUP(A9,'第4区'!$C$3:$J$32,5,0)</f>
        <v>2</v>
      </c>
      <c r="S9" s="300">
        <f>SUM(F11,J11,N11,R11)</f>
        <v>0.046747685185185184</v>
      </c>
      <c r="T9" s="294">
        <f>U9</f>
        <v>7</v>
      </c>
      <c r="U9" s="293">
        <f>RANK(S9,$S$6:$S$32,9)</f>
        <v>7</v>
      </c>
    </row>
    <row r="10" spans="1:21" s="237" customFormat="1" ht="15" customHeight="1">
      <c r="A10" s="350"/>
      <c r="B10" s="274"/>
      <c r="C10" s="238" t="s">
        <v>24</v>
      </c>
      <c r="D10" s="239">
        <f>VLOOKUP(A9,'第1区'!$C$3:$J$32,8,0)</f>
        <v>3</v>
      </c>
      <c r="E10" s="240" t="s">
        <v>25</v>
      </c>
      <c r="F10" s="241">
        <f>VLOOKUP(A9,'第1区'!$C$3:$J$32,3,0)</f>
        <v>0.013657407407407408</v>
      </c>
      <c r="G10" s="238" t="s">
        <v>24</v>
      </c>
      <c r="H10" s="239">
        <f>VLOOKUP(A9,'第2区'!$C$3:$J$32,8,0)</f>
        <v>6</v>
      </c>
      <c r="I10" s="240" t="s">
        <v>25</v>
      </c>
      <c r="J10" s="241">
        <f>VLOOKUP(A9,'第2区'!$C$3:$J$32,3,0)</f>
        <v>0.022569444444444444</v>
      </c>
      <c r="K10" s="238" t="s">
        <v>24</v>
      </c>
      <c r="L10" s="239">
        <f>VLOOKUP(A9,'第3区'!$C$3:$J$32,8,0)</f>
        <v>7</v>
      </c>
      <c r="M10" s="240" t="s">
        <v>25</v>
      </c>
      <c r="N10" s="241">
        <f>VLOOKUP(A9,'第3区'!$C$3:$J$32,3,0)</f>
        <v>0.031782407407407405</v>
      </c>
      <c r="O10" s="238" t="s">
        <v>24</v>
      </c>
      <c r="P10" s="239">
        <f>VLOOKUP(A9,'第4区'!$C$3:$J$32,8,0)</f>
        <v>7</v>
      </c>
      <c r="Q10" s="240" t="s">
        <v>25</v>
      </c>
      <c r="R10" s="241">
        <f>VLOOKUP(A9,'第4区'!$C$3:$J$32,3,0)</f>
        <v>0.046747685185185184</v>
      </c>
      <c r="S10" s="301"/>
      <c r="T10" s="295"/>
      <c r="U10" s="293"/>
    </row>
    <row r="11" spans="1:21" s="237" customFormat="1" ht="15" customHeight="1">
      <c r="A11" s="350"/>
      <c r="B11" s="274"/>
      <c r="C11" s="238" t="s">
        <v>26</v>
      </c>
      <c r="D11" s="242">
        <f>VLOOKUP(A9,'第1区'!$C$3:$J$32,7,0)</f>
        <v>3</v>
      </c>
      <c r="E11" s="240" t="s">
        <v>27</v>
      </c>
      <c r="F11" s="243">
        <f>VLOOKUP(A9,'第1区'!$C$3:$J$32,6,0)</f>
        <v>0.013657407407407408</v>
      </c>
      <c r="G11" s="238" t="s">
        <v>26</v>
      </c>
      <c r="H11" s="242">
        <f>VLOOKUP(A9,'第2区'!$C$3:$J$32,7,0)</f>
        <v>7</v>
      </c>
      <c r="I11" s="240" t="s">
        <v>27</v>
      </c>
      <c r="J11" s="243">
        <f>VLOOKUP(A9,'第2区'!$C$3:$J$32,6,0)</f>
        <v>0.008912037037037036</v>
      </c>
      <c r="K11" s="238" t="s">
        <v>26</v>
      </c>
      <c r="L11" s="242">
        <f>VLOOKUP(A9,'第3区'!$C$3:$J$32,7,0)</f>
        <v>7</v>
      </c>
      <c r="M11" s="240" t="s">
        <v>27</v>
      </c>
      <c r="N11" s="243">
        <f>VLOOKUP(A9,'第3区'!$C$3:$J$32,6,0)</f>
        <v>0.009212962962962961</v>
      </c>
      <c r="O11" s="238" t="s">
        <v>26</v>
      </c>
      <c r="P11" s="242">
        <f>VLOOKUP(A9,'第4区'!$C$3:$J$32,7,0)</f>
        <v>7</v>
      </c>
      <c r="Q11" s="240" t="s">
        <v>27</v>
      </c>
      <c r="R11" s="243">
        <f>VLOOKUP(A9,'第4区'!$C$3:$J$32,6,0)</f>
        <v>0.014965277777777779</v>
      </c>
      <c r="S11" s="308"/>
      <c r="T11" s="296"/>
      <c r="U11" s="293"/>
    </row>
    <row r="12" spans="1:21" s="237" customFormat="1" ht="15" customHeight="1">
      <c r="A12" s="337" t="str">
        <f>'第1区'!C5</f>
        <v>信州大</v>
      </c>
      <c r="B12" s="338"/>
      <c r="C12" s="325" t="str">
        <f>VLOOKUP(A12,'第1区'!$C$3:$J$32,4,0)</f>
        <v>中沢  萌</v>
      </c>
      <c r="D12" s="326"/>
      <c r="E12" s="326"/>
      <c r="F12" s="236">
        <f>VLOOKUP(A12,'第1区'!$C$3:$J$32,5,0)</f>
        <v>2</v>
      </c>
      <c r="G12" s="325" t="str">
        <f>VLOOKUP(A12,'第2区'!$C$3:$J$32,4,0)</f>
        <v>下村  伊代</v>
      </c>
      <c r="H12" s="326"/>
      <c r="I12" s="326"/>
      <c r="J12" s="236">
        <f>VLOOKUP(A12,'第2区'!$C$3:$J$32,5,0)</f>
        <v>2</v>
      </c>
      <c r="K12" s="325" t="str">
        <f>VLOOKUP(A12,'第3区'!$C$3:$J$32,4,0)</f>
        <v>山上  ゆきの</v>
      </c>
      <c r="L12" s="326"/>
      <c r="M12" s="326"/>
      <c r="N12" s="236">
        <f>VLOOKUP(A12,'第3区'!$C$3:$J$32,5,0)</f>
        <v>3</v>
      </c>
      <c r="O12" s="325" t="str">
        <f>VLOOKUP(A12,'第4区'!$C$3:$J$32,4,0)</f>
        <v>内蔵  萌</v>
      </c>
      <c r="P12" s="326"/>
      <c r="Q12" s="326"/>
      <c r="R12" s="236">
        <f>VLOOKUP(A12,'第4区'!$C$3:$J$32,5,0)</f>
        <v>2</v>
      </c>
      <c r="S12" s="300">
        <f>SUM(F14,J14,N14,R14)</f>
        <v>0.04478009259259259</v>
      </c>
      <c r="T12" s="294">
        <f>U12</f>
        <v>6</v>
      </c>
      <c r="U12" s="293">
        <f>RANK(S12,$S$6:$S$32,9)</f>
        <v>6</v>
      </c>
    </row>
    <row r="13" spans="1:21" s="237" customFormat="1" ht="15" customHeight="1">
      <c r="A13" s="339"/>
      <c r="B13" s="340"/>
      <c r="C13" s="238" t="s">
        <v>24</v>
      </c>
      <c r="D13" s="239">
        <f>VLOOKUP(A12,'第1区'!$C$3:$J$32,8,0)</f>
        <v>5</v>
      </c>
      <c r="E13" s="240" t="s">
        <v>25</v>
      </c>
      <c r="F13" s="241">
        <f>VLOOKUP(A12,'第1区'!$C$3:$J$32,3,0)</f>
        <v>0.013981481481481482</v>
      </c>
      <c r="G13" s="238" t="s">
        <v>24</v>
      </c>
      <c r="H13" s="239">
        <f>VLOOKUP(A12,'第2区'!$C$3:$J$32,8,0)</f>
        <v>7</v>
      </c>
      <c r="I13" s="240" t="s">
        <v>25</v>
      </c>
      <c r="J13" s="241">
        <f>VLOOKUP(A12,'第2区'!$C$3:$J$32,3,0)</f>
        <v>0.022581018518518518</v>
      </c>
      <c r="K13" s="238" t="s">
        <v>24</v>
      </c>
      <c r="L13" s="239">
        <f>VLOOKUP(A12,'第3区'!$C$3:$J$32,8,0)</f>
        <v>5</v>
      </c>
      <c r="M13" s="240" t="s">
        <v>25</v>
      </c>
      <c r="N13" s="241">
        <f>VLOOKUP(A12,'第3区'!$C$3:$J$32,3,0)</f>
        <v>0.030821759259259257</v>
      </c>
      <c r="O13" s="238" t="s">
        <v>24</v>
      </c>
      <c r="P13" s="239">
        <f>VLOOKUP(A12,'第4区'!$C$3:$J$32,8,0)</f>
        <v>6</v>
      </c>
      <c r="Q13" s="240" t="s">
        <v>25</v>
      </c>
      <c r="R13" s="241">
        <f>VLOOKUP(A12,'第4区'!$C$3:$J$32,3,0)</f>
        <v>0.04478009259259259</v>
      </c>
      <c r="S13" s="301"/>
      <c r="T13" s="295"/>
      <c r="U13" s="293"/>
    </row>
    <row r="14" spans="1:21" s="237" customFormat="1" ht="15" customHeight="1">
      <c r="A14" s="341"/>
      <c r="B14" s="342"/>
      <c r="C14" s="238" t="s">
        <v>26</v>
      </c>
      <c r="D14" s="242">
        <f>VLOOKUP(A12,'第1区'!$C$3:$J$32,7,0)</f>
        <v>5</v>
      </c>
      <c r="E14" s="240" t="s">
        <v>27</v>
      </c>
      <c r="F14" s="243">
        <f>VLOOKUP(A12,'第1区'!$C$3:$J$32,6,0)</f>
        <v>0.013981481481481482</v>
      </c>
      <c r="G14" s="238" t="s">
        <v>26</v>
      </c>
      <c r="H14" s="242">
        <f>VLOOKUP(A12,'第2区'!$C$3:$J$32,7,0)</f>
        <v>6</v>
      </c>
      <c r="I14" s="240" t="s">
        <v>27</v>
      </c>
      <c r="J14" s="243">
        <f>VLOOKUP(A12,'第2区'!$C$3:$J$32,6,0)</f>
        <v>0.008599537037037036</v>
      </c>
      <c r="K14" s="238" t="s">
        <v>26</v>
      </c>
      <c r="L14" s="242">
        <f>VLOOKUP(A12,'第3区'!$C$3:$J$32,7,0)</f>
        <v>3</v>
      </c>
      <c r="M14" s="240" t="s">
        <v>27</v>
      </c>
      <c r="N14" s="243">
        <f>VLOOKUP(A12,'第3区'!$C$3:$J$32,6,0)</f>
        <v>0.00824074074074074</v>
      </c>
      <c r="O14" s="238" t="s">
        <v>26</v>
      </c>
      <c r="P14" s="242">
        <f>VLOOKUP(A12,'第4区'!$C$3:$J$32,7,0)</f>
        <v>6</v>
      </c>
      <c r="Q14" s="240" t="s">
        <v>27</v>
      </c>
      <c r="R14" s="243">
        <f>VLOOKUP(A12,'第4区'!$C$3:$J$32,6,0)</f>
        <v>0.01395833333333333</v>
      </c>
      <c r="S14" s="308"/>
      <c r="T14" s="296"/>
      <c r="U14" s="293"/>
    </row>
    <row r="15" spans="1:21" s="237" customFormat="1" ht="15" customHeight="1">
      <c r="A15" s="337" t="str">
        <f>'第1区'!C6</f>
        <v>千葉大</v>
      </c>
      <c r="B15" s="338"/>
      <c r="C15" s="325" t="str">
        <f>VLOOKUP(A15,'第1区'!$C$3:$J$32,4,0)</f>
        <v>林　佳志乃</v>
      </c>
      <c r="D15" s="326"/>
      <c r="E15" s="326"/>
      <c r="F15" s="236">
        <f>VLOOKUP(A15,'第1区'!$C$3:$J$32,5,0)</f>
        <v>2</v>
      </c>
      <c r="G15" s="325" t="str">
        <f>VLOOKUP(A15,'第2区'!$C$3:$J$32,4,0)</f>
        <v>森島　円</v>
      </c>
      <c r="H15" s="326"/>
      <c r="I15" s="326"/>
      <c r="J15" s="236">
        <f>VLOOKUP(A15,'第2区'!$C$3:$J$32,5,0)</f>
        <v>1</v>
      </c>
      <c r="K15" s="325" t="str">
        <f>VLOOKUP(A15,'第3区'!$C$3:$J$32,4,0)</f>
        <v>三輪　千晃</v>
      </c>
      <c r="L15" s="326"/>
      <c r="M15" s="326"/>
      <c r="N15" s="236">
        <f>VLOOKUP(A15,'第3区'!$C$3:$J$32,5,0)</f>
        <v>4</v>
      </c>
      <c r="O15" s="325" t="str">
        <f>VLOOKUP(A15,'第4区'!$C$3:$J$32,4,0)</f>
        <v>小田倉　香織</v>
      </c>
      <c r="P15" s="326"/>
      <c r="Q15" s="326"/>
      <c r="R15" s="236">
        <f>VLOOKUP(A15,'第4区'!$C$3:$J$32,5,0)</f>
        <v>4</v>
      </c>
      <c r="S15" s="300">
        <f>SUM(F17,J17,N17,R17)</f>
        <v>0.04405092592592593</v>
      </c>
      <c r="T15" s="294">
        <f>U15</f>
        <v>4</v>
      </c>
      <c r="U15" s="293">
        <f>RANK(S15,$S$6:$S$32,9)</f>
        <v>4</v>
      </c>
    </row>
    <row r="16" spans="1:21" s="237" customFormat="1" ht="15" customHeight="1">
      <c r="A16" s="339"/>
      <c r="B16" s="340"/>
      <c r="C16" s="238" t="s">
        <v>24</v>
      </c>
      <c r="D16" s="239">
        <f>VLOOKUP(A15,'第1区'!$C$3:$J$32,8,0)</f>
        <v>4</v>
      </c>
      <c r="E16" s="240" t="s">
        <v>25</v>
      </c>
      <c r="F16" s="241">
        <f>VLOOKUP(A15,'第1区'!$C$3:$J$32,3,0)</f>
        <v>0.013854166666666666</v>
      </c>
      <c r="G16" s="238" t="s">
        <v>24</v>
      </c>
      <c r="H16" s="239">
        <f>VLOOKUP(A15,'第2区'!$C$3:$J$32,8,0)</f>
        <v>4</v>
      </c>
      <c r="I16" s="240" t="s">
        <v>25</v>
      </c>
      <c r="J16" s="241">
        <f>VLOOKUP(A15,'第2区'!$C$3:$J$32,3,0)</f>
        <v>0.022314814814814815</v>
      </c>
      <c r="K16" s="238" t="s">
        <v>24</v>
      </c>
      <c r="L16" s="239">
        <f>VLOOKUP(A15,'第3区'!$C$3:$J$32,8,0)</f>
        <v>3</v>
      </c>
      <c r="M16" s="240" t="s">
        <v>25</v>
      </c>
      <c r="N16" s="241">
        <f>VLOOKUP(A15,'第3区'!$C$3:$J$32,3,0)</f>
        <v>0.030393518518518518</v>
      </c>
      <c r="O16" s="238" t="s">
        <v>24</v>
      </c>
      <c r="P16" s="239">
        <f>VLOOKUP(A15,'第4区'!$C$3:$J$32,8,0)</f>
        <v>4</v>
      </c>
      <c r="Q16" s="240" t="s">
        <v>25</v>
      </c>
      <c r="R16" s="241">
        <f>VLOOKUP(A15,'第4区'!$C$3:$J$32,3,0)</f>
        <v>0.04405092592592593</v>
      </c>
      <c r="S16" s="301"/>
      <c r="T16" s="295"/>
      <c r="U16" s="293"/>
    </row>
    <row r="17" spans="1:21" s="237" customFormat="1" ht="15" customHeight="1">
      <c r="A17" s="341"/>
      <c r="B17" s="342"/>
      <c r="C17" s="238" t="s">
        <v>26</v>
      </c>
      <c r="D17" s="242">
        <f>VLOOKUP(A15,'第1区'!$C$3:$J$32,7,0)</f>
        <v>4</v>
      </c>
      <c r="E17" s="240" t="s">
        <v>27</v>
      </c>
      <c r="F17" s="243">
        <f>VLOOKUP(A15,'第1区'!$C$3:$J$32,6,0)</f>
        <v>0.013854166666666666</v>
      </c>
      <c r="G17" s="238" t="s">
        <v>26</v>
      </c>
      <c r="H17" s="242">
        <f>VLOOKUP(A15,'第2区'!$C$3:$J$32,7,0)</f>
        <v>5</v>
      </c>
      <c r="I17" s="240" t="s">
        <v>27</v>
      </c>
      <c r="J17" s="243">
        <f>VLOOKUP(A15,'第2区'!$C$3:$J$32,6,0)</f>
        <v>0.00846064814814815</v>
      </c>
      <c r="K17" s="238" t="s">
        <v>26</v>
      </c>
      <c r="L17" s="242">
        <f>VLOOKUP(A15,'第3区'!$C$3:$J$32,7,0)</f>
        <v>1</v>
      </c>
      <c r="M17" s="240" t="s">
        <v>27</v>
      </c>
      <c r="N17" s="243">
        <f>VLOOKUP(A15,'第3区'!$C$3:$J$32,6,0)</f>
        <v>0.008078703703703703</v>
      </c>
      <c r="O17" s="238" t="s">
        <v>26</v>
      </c>
      <c r="P17" s="242">
        <f>VLOOKUP(A15,'第4区'!$C$3:$J$32,7,0)</f>
        <v>5</v>
      </c>
      <c r="Q17" s="240" t="s">
        <v>27</v>
      </c>
      <c r="R17" s="243">
        <f>VLOOKUP(A15,'第4区'!$C$3:$J$32,6,0)</f>
        <v>0.013657407407407413</v>
      </c>
      <c r="S17" s="308"/>
      <c r="T17" s="296"/>
      <c r="U17" s="293"/>
    </row>
    <row r="18" spans="1:21" s="237" customFormat="1" ht="15" customHeight="1">
      <c r="A18" s="337" t="str">
        <f>'第1区'!C7</f>
        <v>都留文大</v>
      </c>
      <c r="B18" s="338"/>
      <c r="C18" s="325" t="str">
        <f>VLOOKUP(A18,'第1区'!$C$3:$J$32,4,0)</f>
        <v>高村　杏</v>
      </c>
      <c r="D18" s="326"/>
      <c r="E18" s="326"/>
      <c r="F18" s="236">
        <f>VLOOKUP(A18,'第1区'!$C$3:$J$32,5,0)</f>
        <v>1</v>
      </c>
      <c r="G18" s="325" t="str">
        <f>VLOOKUP(A18,'第2区'!$C$3:$J$32,4,0)</f>
        <v>竪本　優</v>
      </c>
      <c r="H18" s="326"/>
      <c r="I18" s="326"/>
      <c r="J18" s="236">
        <f>VLOOKUP(A18,'第2区'!$C$3:$J$32,5,0)</f>
        <v>3</v>
      </c>
      <c r="K18" s="325" t="str">
        <f>VLOOKUP(A18,'第3区'!$C$3:$J$32,4,0)</f>
        <v>森　小夏</v>
      </c>
      <c r="L18" s="326"/>
      <c r="M18" s="326"/>
      <c r="N18" s="236">
        <f>VLOOKUP(A18,'第3区'!$C$3:$J$32,5,0)</f>
        <v>3</v>
      </c>
      <c r="O18" s="325" t="str">
        <f>VLOOKUP(A18,'第4区'!$C$3:$J$32,4,0)</f>
        <v>山浦　友華</v>
      </c>
      <c r="P18" s="326"/>
      <c r="Q18" s="326"/>
      <c r="R18" s="236">
        <f>VLOOKUP(A18,'第4区'!$C$3:$J$32,5,0)</f>
        <v>2</v>
      </c>
      <c r="S18" s="300">
        <f>SUM(F20,J20,N20,R20)</f>
        <v>0.04346064814814815</v>
      </c>
      <c r="T18" s="294">
        <f>U18</f>
        <v>2</v>
      </c>
      <c r="U18" s="293">
        <f>RANK(S18,$S$6:$S$32,9)</f>
        <v>2</v>
      </c>
    </row>
    <row r="19" spans="1:21" s="237" customFormat="1" ht="15" customHeight="1">
      <c r="A19" s="339"/>
      <c r="B19" s="340"/>
      <c r="C19" s="238" t="s">
        <v>24</v>
      </c>
      <c r="D19" s="239">
        <f>VLOOKUP(A18,'第1区'!$C$3:$J$32,8,0)</f>
        <v>2</v>
      </c>
      <c r="E19" s="240" t="s">
        <v>25</v>
      </c>
      <c r="F19" s="241">
        <f>VLOOKUP(A18,'第1区'!$C$3:$J$32,3,0)</f>
        <v>0.013113425925925926</v>
      </c>
      <c r="G19" s="238" t="s">
        <v>24</v>
      </c>
      <c r="H19" s="239">
        <f>VLOOKUP(A18,'第2区'!$C$3:$J$32,8,0)</f>
        <v>2</v>
      </c>
      <c r="I19" s="240" t="s">
        <v>25</v>
      </c>
      <c r="J19" s="241">
        <f>VLOOKUP(A18,'第2区'!$C$3:$J$32,3,0)</f>
        <v>0.021388888888888888</v>
      </c>
      <c r="K19" s="238" t="s">
        <v>24</v>
      </c>
      <c r="L19" s="239">
        <f>VLOOKUP(A18,'第3区'!$C$3:$J$32,8,0)</f>
        <v>2</v>
      </c>
      <c r="M19" s="240" t="s">
        <v>25</v>
      </c>
      <c r="N19" s="241">
        <f>VLOOKUP(A18,'第3区'!$C$3:$J$32,3,0)</f>
        <v>0.030000000000000002</v>
      </c>
      <c r="O19" s="238" t="s">
        <v>24</v>
      </c>
      <c r="P19" s="239">
        <f>VLOOKUP(A18,'第4区'!$C$3:$J$32,8,0)</f>
        <v>2</v>
      </c>
      <c r="Q19" s="240" t="s">
        <v>25</v>
      </c>
      <c r="R19" s="241">
        <f>VLOOKUP(A18,'第4区'!$C$3:$J$32,3,0)</f>
        <v>0.04346064814814815</v>
      </c>
      <c r="S19" s="301"/>
      <c r="T19" s="295"/>
      <c r="U19" s="293"/>
    </row>
    <row r="20" spans="1:21" s="237" customFormat="1" ht="15" customHeight="1">
      <c r="A20" s="341"/>
      <c r="B20" s="342"/>
      <c r="C20" s="238" t="s">
        <v>26</v>
      </c>
      <c r="D20" s="242">
        <f>VLOOKUP(A18,'第1区'!$C$3:$J$32,7,0)</f>
        <v>2</v>
      </c>
      <c r="E20" s="240" t="s">
        <v>27</v>
      </c>
      <c r="F20" s="243">
        <f>VLOOKUP(A18,'第1区'!$C$3:$J$32,6,0)</f>
        <v>0.013113425925925926</v>
      </c>
      <c r="G20" s="238" t="s">
        <v>26</v>
      </c>
      <c r="H20" s="242">
        <f>VLOOKUP(A18,'第2区'!$C$3:$J$32,7,0)</f>
        <v>4</v>
      </c>
      <c r="I20" s="240" t="s">
        <v>27</v>
      </c>
      <c r="J20" s="243">
        <f>VLOOKUP(A18,'第2区'!$C$3:$J$32,6,0)</f>
        <v>0.008275462962962962</v>
      </c>
      <c r="K20" s="238" t="s">
        <v>26</v>
      </c>
      <c r="L20" s="242">
        <f>VLOOKUP(A18,'第3区'!$C$3:$J$32,7,0)</f>
        <v>6</v>
      </c>
      <c r="M20" s="240" t="s">
        <v>27</v>
      </c>
      <c r="N20" s="243">
        <f>VLOOKUP(A18,'第3区'!$C$3:$J$32,6,0)</f>
        <v>0.008611111111111115</v>
      </c>
      <c r="O20" s="238" t="s">
        <v>26</v>
      </c>
      <c r="P20" s="242">
        <f>VLOOKUP(A18,'第4区'!$C$3:$J$32,7,0)</f>
        <v>4</v>
      </c>
      <c r="Q20" s="240" t="s">
        <v>27</v>
      </c>
      <c r="R20" s="243">
        <f>VLOOKUP(A18,'第4区'!$C$3:$J$32,6,0)</f>
        <v>0.013460648148148149</v>
      </c>
      <c r="S20" s="308"/>
      <c r="T20" s="296"/>
      <c r="U20" s="293"/>
    </row>
    <row r="21" spans="1:21" s="237" customFormat="1" ht="15" customHeight="1">
      <c r="A21" s="337" t="str">
        <f>'第1区'!C8</f>
        <v>東外大</v>
      </c>
      <c r="B21" s="338"/>
      <c r="C21" s="325" t="str">
        <f>VLOOKUP(A21,'第1区'!$C$3:$J$32,4,0)</f>
        <v>小林　美希</v>
      </c>
      <c r="D21" s="326"/>
      <c r="E21" s="326"/>
      <c r="F21" s="236">
        <f>VLOOKUP(A21,'第1区'!$C$3:$J$32,5,0)</f>
        <v>3</v>
      </c>
      <c r="G21" s="325" t="str">
        <f>VLOOKUP(A21,'第2区'!$C$3:$J$32,4,0)</f>
        <v>岡本　麻里</v>
      </c>
      <c r="H21" s="326"/>
      <c r="I21" s="326"/>
      <c r="J21" s="236">
        <f>VLOOKUP(A21,'第2区'!$C$3:$J$32,5,0)</f>
        <v>1</v>
      </c>
      <c r="K21" s="325" t="str">
        <f>VLOOKUP(A21,'第3区'!$C$3:$J$32,4,0)</f>
        <v>安田　千織</v>
      </c>
      <c r="L21" s="326"/>
      <c r="M21" s="326"/>
      <c r="N21" s="236">
        <f>VLOOKUP(A21,'第3区'!$C$3:$J$32,5,0)</f>
        <v>1</v>
      </c>
      <c r="O21" s="325" t="str">
        <f>VLOOKUP(A21,'第4区'!$C$3:$J$32,4,0)</f>
        <v>新山　早葵</v>
      </c>
      <c r="P21" s="326"/>
      <c r="Q21" s="326"/>
      <c r="R21" s="236">
        <f>VLOOKUP(A21,'第4区'!$C$3:$J$32,5,0)</f>
        <v>2</v>
      </c>
      <c r="S21" s="300">
        <f>SUM(F23,J23,N23,R23)</f>
        <v>0.0496412037037037</v>
      </c>
      <c r="T21" s="294">
        <f>U21</f>
        <v>8</v>
      </c>
      <c r="U21" s="293">
        <f>RANK(S21,$S$6:$S$32,9)</f>
        <v>8</v>
      </c>
    </row>
    <row r="22" spans="1:21" s="237" customFormat="1" ht="15" customHeight="1">
      <c r="A22" s="339"/>
      <c r="B22" s="340"/>
      <c r="C22" s="238" t="s">
        <v>24</v>
      </c>
      <c r="D22" s="239">
        <f>VLOOKUP(A21,'第1区'!$C$3:$J$32,8,0)</f>
        <v>6</v>
      </c>
      <c r="E22" s="240" t="s">
        <v>25</v>
      </c>
      <c r="F22" s="241">
        <f>VLOOKUP(A21,'第1区'!$C$3:$J$32,3,0)</f>
        <v>0.014039351851851851</v>
      </c>
      <c r="G22" s="238" t="s">
        <v>24</v>
      </c>
      <c r="H22" s="239">
        <f>VLOOKUP(A21,'第2区'!$C$3:$J$32,8,0)</f>
        <v>9</v>
      </c>
      <c r="I22" s="240" t="s">
        <v>25</v>
      </c>
      <c r="J22" s="241">
        <f>VLOOKUP(A21,'第2区'!$C$3:$J$32,3,0)</f>
        <v>0.024988425925925928</v>
      </c>
      <c r="K22" s="238" t="s">
        <v>24</v>
      </c>
      <c r="L22" s="239">
        <f>VLOOKUP(A21,'第3区'!$C$3:$J$32,8,0)</f>
        <v>8</v>
      </c>
      <c r="M22" s="240" t="s">
        <v>25</v>
      </c>
      <c r="N22" s="241">
        <f>VLOOKUP(A21,'第3区'!$C$3:$J$32,3,0)</f>
        <v>0.03459490740740741</v>
      </c>
      <c r="O22" s="238" t="s">
        <v>24</v>
      </c>
      <c r="P22" s="239">
        <f>VLOOKUP(A21,'第4区'!$C$3:$J$32,8,0)</f>
        <v>8</v>
      </c>
      <c r="Q22" s="240" t="s">
        <v>25</v>
      </c>
      <c r="R22" s="241">
        <f>VLOOKUP(A21,'第4区'!$C$3:$J$32,3,0)</f>
        <v>0.0496412037037037</v>
      </c>
      <c r="S22" s="301"/>
      <c r="T22" s="295"/>
      <c r="U22" s="293"/>
    </row>
    <row r="23" spans="1:21" s="237" customFormat="1" ht="15" customHeight="1">
      <c r="A23" s="341"/>
      <c r="B23" s="342"/>
      <c r="C23" s="238" t="s">
        <v>26</v>
      </c>
      <c r="D23" s="242">
        <f>VLOOKUP(A21,'第1区'!$C$3:$J$32,7,0)</f>
        <v>6</v>
      </c>
      <c r="E23" s="240" t="s">
        <v>27</v>
      </c>
      <c r="F23" s="243">
        <f>VLOOKUP(A21,'第1区'!$C$3:$J$32,6,0)</f>
        <v>0.014039351851851851</v>
      </c>
      <c r="G23" s="238" t="s">
        <v>26</v>
      </c>
      <c r="H23" s="242">
        <f>VLOOKUP(A21,'第2区'!$C$3:$J$32,7,0)</f>
        <v>9</v>
      </c>
      <c r="I23" s="240" t="s">
        <v>27</v>
      </c>
      <c r="J23" s="243">
        <f>VLOOKUP(A21,'第2区'!$C$3:$J$32,6,0)</f>
        <v>0.010949074074074076</v>
      </c>
      <c r="K23" s="238" t="s">
        <v>26</v>
      </c>
      <c r="L23" s="242">
        <f>VLOOKUP(A21,'第3区'!$C$3:$J$32,7,0)</f>
        <v>8</v>
      </c>
      <c r="M23" s="240" t="s">
        <v>27</v>
      </c>
      <c r="N23" s="243">
        <f>VLOOKUP(A21,'第3区'!$C$3:$J$32,6,0)</f>
        <v>0.00960648148148148</v>
      </c>
      <c r="O23" s="238" t="s">
        <v>26</v>
      </c>
      <c r="P23" s="242">
        <f>VLOOKUP(A21,'第4区'!$C$3:$J$32,7,0)</f>
        <v>8</v>
      </c>
      <c r="Q23" s="240" t="s">
        <v>27</v>
      </c>
      <c r="R23" s="243">
        <f>VLOOKUP(A21,'第4区'!$C$3:$J$32,6,0)</f>
        <v>0.015046296296296294</v>
      </c>
      <c r="S23" s="308"/>
      <c r="T23" s="296"/>
      <c r="U23" s="293"/>
    </row>
    <row r="24" spans="1:22" s="237" customFormat="1" ht="15" customHeight="1">
      <c r="A24" s="337" t="str">
        <f>'第1区'!C9</f>
        <v>東学大</v>
      </c>
      <c r="B24" s="338"/>
      <c r="C24" s="325" t="str">
        <f>VLOOKUP(A24,'第1区'!$C$3:$J$32,4,0)</f>
        <v>柴田　千歳</v>
      </c>
      <c r="D24" s="326"/>
      <c r="E24" s="326"/>
      <c r="F24" s="236">
        <f>VLOOKUP(A24,'第1区'!$C$3:$J$32,5,0)</f>
        <v>2</v>
      </c>
      <c r="G24" s="325" t="str">
        <f>VLOOKUP(A24,'第2区'!$C$3:$J$32,4,0)</f>
        <v>持田　百絵</v>
      </c>
      <c r="H24" s="326"/>
      <c r="I24" s="326"/>
      <c r="J24" s="236">
        <f>VLOOKUP(A24,'第2区'!$C$3:$J$32,5,0)</f>
        <v>1</v>
      </c>
      <c r="K24" s="325" t="str">
        <f>VLOOKUP(A24,'第3区'!$C$3:$J$32,4,0)</f>
        <v>渡邊　望帆</v>
      </c>
      <c r="L24" s="326"/>
      <c r="M24" s="326"/>
      <c r="N24" s="236">
        <f>VLOOKUP(A24,'第3区'!$C$3:$J$32,5,0)</f>
        <v>2</v>
      </c>
      <c r="O24" s="325" t="str">
        <f>VLOOKUP(A24,'第4区'!$C$3:$J$32,4,0)</f>
        <v>本田　理美</v>
      </c>
      <c r="P24" s="326"/>
      <c r="Q24" s="326"/>
      <c r="R24" s="236">
        <f>VLOOKUP(A24,'第4区'!$C$3:$J$32,5,0)</f>
        <v>1</v>
      </c>
      <c r="S24" s="300">
        <f>SUM(F26,J26,N26,R26)</f>
        <v>0.04172453703703704</v>
      </c>
      <c r="T24" s="294">
        <f>U24</f>
        <v>1</v>
      </c>
      <c r="U24" s="293">
        <f>RANK(S24,$S$6:$S$32,9)</f>
        <v>1</v>
      </c>
      <c r="V24" s="244"/>
    </row>
    <row r="25" spans="1:22" s="237" customFormat="1" ht="15" customHeight="1">
      <c r="A25" s="339"/>
      <c r="B25" s="340"/>
      <c r="C25" s="238" t="s">
        <v>24</v>
      </c>
      <c r="D25" s="239">
        <f>VLOOKUP(A24,'第1区'!$C$3:$J$32,8,0)</f>
        <v>1</v>
      </c>
      <c r="E25" s="240" t="s">
        <v>25</v>
      </c>
      <c r="F25" s="241">
        <f>VLOOKUP(A24,'第1区'!$C$3:$J$32,3,0)</f>
        <v>0.012256944444444444</v>
      </c>
      <c r="G25" s="238" t="s">
        <v>24</v>
      </c>
      <c r="H25" s="239">
        <f>VLOOKUP(A24,'第2区'!$C$3:$J$32,8,0)</f>
        <v>1</v>
      </c>
      <c r="I25" s="240" t="s">
        <v>25</v>
      </c>
      <c r="J25" s="241">
        <f>VLOOKUP(A24,'第2区'!$C$3:$J$32,3,0)</f>
        <v>0.020335648148148148</v>
      </c>
      <c r="K25" s="238" t="s">
        <v>24</v>
      </c>
      <c r="L25" s="239">
        <f>VLOOKUP(A24,'第3区'!$C$3:$J$32,8,0)</f>
        <v>1</v>
      </c>
      <c r="M25" s="240" t="s">
        <v>25</v>
      </c>
      <c r="N25" s="241">
        <f>VLOOKUP(A24,'第3区'!$C$3:$J$32,3,0)</f>
        <v>0.02871527777777778</v>
      </c>
      <c r="O25" s="238" t="s">
        <v>24</v>
      </c>
      <c r="P25" s="239">
        <f>VLOOKUP(A24,'第4区'!$C$3:$J$32,8,0)</f>
        <v>1</v>
      </c>
      <c r="Q25" s="240" t="s">
        <v>25</v>
      </c>
      <c r="R25" s="241">
        <f>VLOOKUP(A24,'第4区'!$C$3:$J$32,3,0)</f>
        <v>0.04172453703703704</v>
      </c>
      <c r="S25" s="301"/>
      <c r="T25" s="295"/>
      <c r="U25" s="293"/>
      <c r="V25" s="244"/>
    </row>
    <row r="26" spans="1:22" s="237" customFormat="1" ht="15" customHeight="1">
      <c r="A26" s="341"/>
      <c r="B26" s="342"/>
      <c r="C26" s="238" t="s">
        <v>26</v>
      </c>
      <c r="D26" s="242">
        <f>VLOOKUP(A24,'第1区'!$C$3:$J$32,7,0)</f>
        <v>1</v>
      </c>
      <c r="E26" s="240" t="s">
        <v>27</v>
      </c>
      <c r="F26" s="243">
        <f>VLOOKUP(A24,'第1区'!$C$3:$J$32,6,0)</f>
        <v>0.012256944444444444</v>
      </c>
      <c r="G26" s="238" t="s">
        <v>26</v>
      </c>
      <c r="H26" s="242">
        <f>VLOOKUP(A24,'第2区'!$C$3:$J$32,7,0)</f>
        <v>1</v>
      </c>
      <c r="I26" s="240" t="s">
        <v>27</v>
      </c>
      <c r="J26" s="243">
        <f>VLOOKUP(A24,'第2区'!$C$3:$J$32,6,0)</f>
        <v>0.008078703703703704</v>
      </c>
      <c r="K26" s="238" t="s">
        <v>26</v>
      </c>
      <c r="L26" s="242">
        <f>VLOOKUP(A24,'第3区'!$C$3:$J$32,7,0)</f>
        <v>4</v>
      </c>
      <c r="M26" s="240" t="s">
        <v>27</v>
      </c>
      <c r="N26" s="243">
        <f>VLOOKUP(A24,'第3区'!$C$3:$J$32,6,0)</f>
        <v>0.008379629629629633</v>
      </c>
      <c r="O26" s="238" t="s">
        <v>26</v>
      </c>
      <c r="P26" s="242">
        <f>VLOOKUP(A24,'第4区'!$C$3:$J$32,7,0)</f>
        <v>1</v>
      </c>
      <c r="Q26" s="240" t="s">
        <v>27</v>
      </c>
      <c r="R26" s="243">
        <f>VLOOKUP(A24,'第4区'!$C$3:$J$32,6,0)</f>
        <v>0.013009259259259259</v>
      </c>
      <c r="S26" s="308"/>
      <c r="T26" s="296"/>
      <c r="U26" s="293"/>
      <c r="V26" s="239"/>
    </row>
    <row r="27" spans="1:22" s="237" customFormat="1" ht="15" customHeight="1">
      <c r="A27" s="337" t="str">
        <f>'第1区'!C10</f>
        <v>東工大</v>
      </c>
      <c r="B27" s="338"/>
      <c r="C27" s="325" t="str">
        <f>VLOOKUP(A27,'第1区'!$C$3:$J$32,4,0)</f>
        <v>藤本　絢香</v>
      </c>
      <c r="D27" s="326"/>
      <c r="E27" s="326"/>
      <c r="F27" s="236">
        <f>VLOOKUP(A27,'第1区'!$C$3:$J$32,5,0)</f>
        <v>1</v>
      </c>
      <c r="G27" s="325" t="str">
        <f>VLOOKUP(A27,'第2区'!$C$3:$J$32,4,0)</f>
        <v>渡瀬　菜里衣</v>
      </c>
      <c r="H27" s="326"/>
      <c r="I27" s="326"/>
      <c r="J27" s="236">
        <f>VLOOKUP(A27,'第2区'!$C$3:$J$32,5,0)</f>
        <v>3</v>
      </c>
      <c r="K27" s="325" t="str">
        <f>VLOOKUP(A27,'第3区'!$C$3:$J$32,4,0)</f>
        <v>木下　裕美子</v>
      </c>
      <c r="L27" s="326"/>
      <c r="M27" s="326"/>
      <c r="N27" s="236">
        <f>VLOOKUP(A27,'第3区'!$C$3:$J$32,5,0)</f>
        <v>4</v>
      </c>
      <c r="O27" s="325" t="str">
        <f>VLOOKUP(A27,'第4区'!$C$3:$J$32,4,0)</f>
        <v>伊藤　真奈美</v>
      </c>
      <c r="P27" s="326"/>
      <c r="Q27" s="326"/>
      <c r="R27" s="236">
        <f>VLOOKUP(A27,'第4区'!$C$3:$J$32,5,0)</f>
        <v>1</v>
      </c>
      <c r="S27" s="300">
        <f>SUM(F29,J29,N29,R29)</f>
        <v>0.05202546296296296</v>
      </c>
      <c r="T27" s="294">
        <f>U27</f>
        <v>9</v>
      </c>
      <c r="U27" s="293">
        <f>RANK(S27,$S$6:$S$32,9)</f>
        <v>9</v>
      </c>
      <c r="V27" s="239"/>
    </row>
    <row r="28" spans="1:22" s="237" customFormat="1" ht="15" customHeight="1">
      <c r="A28" s="339"/>
      <c r="B28" s="340"/>
      <c r="C28" s="238" t="s">
        <v>24</v>
      </c>
      <c r="D28" s="239">
        <f>VLOOKUP(A27,'第1区'!$C$3:$J$32,8,0)</f>
        <v>9</v>
      </c>
      <c r="E28" s="240" t="s">
        <v>25</v>
      </c>
      <c r="F28" s="241">
        <f>VLOOKUP(A27,'第1区'!$C$3:$J$32,3,0)</f>
        <v>0.014479166666666668</v>
      </c>
      <c r="G28" s="238" t="s">
        <v>24</v>
      </c>
      <c r="H28" s="239">
        <f>VLOOKUP(A27,'第2区'!$C$3:$J$32,8,0)</f>
        <v>8</v>
      </c>
      <c r="I28" s="240" t="s">
        <v>25</v>
      </c>
      <c r="J28" s="241">
        <f>VLOOKUP(A27,'第2区'!$C$3:$J$32,3,0)</f>
        <v>0.024710648148148148</v>
      </c>
      <c r="K28" s="238" t="s">
        <v>24</v>
      </c>
      <c r="L28" s="239">
        <f>VLOOKUP(A27,'第3区'!$C$3:$J$32,8,0)</f>
        <v>9</v>
      </c>
      <c r="M28" s="240" t="s">
        <v>25</v>
      </c>
      <c r="N28" s="241">
        <f>VLOOKUP(A27,'第3区'!$C$3:$J$32,3,0)</f>
        <v>0.03509259259259259</v>
      </c>
      <c r="O28" s="238" t="s">
        <v>24</v>
      </c>
      <c r="P28" s="239">
        <f>VLOOKUP(A27,'第4区'!$C$3:$J$32,8,0)</f>
        <v>9</v>
      </c>
      <c r="Q28" s="240" t="s">
        <v>25</v>
      </c>
      <c r="R28" s="241">
        <f>VLOOKUP(A27,'第4区'!$C$3:$J$32,3,0)</f>
        <v>0.05202546296296296</v>
      </c>
      <c r="S28" s="301"/>
      <c r="T28" s="295"/>
      <c r="U28" s="293"/>
      <c r="V28" s="239"/>
    </row>
    <row r="29" spans="1:22" s="237" customFormat="1" ht="15" customHeight="1">
      <c r="A29" s="341"/>
      <c r="B29" s="342"/>
      <c r="C29" s="238" t="s">
        <v>26</v>
      </c>
      <c r="D29" s="242">
        <f>VLOOKUP(A27,'第1区'!$C$3:$J$32,7,0)</f>
        <v>9</v>
      </c>
      <c r="E29" s="240" t="s">
        <v>27</v>
      </c>
      <c r="F29" s="243">
        <f>VLOOKUP(A27,'第1区'!$C$3:$J$32,6,0)</f>
        <v>0.014479166666666668</v>
      </c>
      <c r="G29" s="238" t="s">
        <v>26</v>
      </c>
      <c r="H29" s="242">
        <f>VLOOKUP(A27,'第2区'!$C$3:$J$32,7,0)</f>
        <v>8</v>
      </c>
      <c r="I29" s="240" t="s">
        <v>27</v>
      </c>
      <c r="J29" s="243">
        <f>VLOOKUP(A27,'第2区'!$C$3:$J$32,6,0)</f>
        <v>0.01023148148148148</v>
      </c>
      <c r="K29" s="238" t="s">
        <v>26</v>
      </c>
      <c r="L29" s="242">
        <f>VLOOKUP(A27,'第3区'!$C$3:$J$32,7,0)</f>
        <v>9</v>
      </c>
      <c r="M29" s="240" t="s">
        <v>27</v>
      </c>
      <c r="N29" s="243">
        <f>VLOOKUP(A27,'第3区'!$C$3:$J$32,6,0)</f>
        <v>0.010381944444444444</v>
      </c>
      <c r="O29" s="238" t="s">
        <v>26</v>
      </c>
      <c r="P29" s="242">
        <f>VLOOKUP(A27,'第4区'!$C$3:$J$32,7,0)</f>
        <v>9</v>
      </c>
      <c r="Q29" s="240" t="s">
        <v>27</v>
      </c>
      <c r="R29" s="243">
        <f>VLOOKUP(A27,'第4区'!$C$3:$J$32,6,0)</f>
        <v>0.01693287037037037</v>
      </c>
      <c r="S29" s="308"/>
      <c r="T29" s="296"/>
      <c r="U29" s="293"/>
      <c r="V29" s="239"/>
    </row>
    <row r="30" spans="1:22" s="237" customFormat="1" ht="15" customHeight="1">
      <c r="A30" s="337" t="str">
        <f>'第1区'!C11</f>
        <v>新潟大</v>
      </c>
      <c r="B30" s="338"/>
      <c r="C30" s="325" t="str">
        <f>VLOOKUP(A30,'第1区'!$C$3:$J$32,4,0)</f>
        <v>樋口　久子</v>
      </c>
      <c r="D30" s="326"/>
      <c r="E30" s="326"/>
      <c r="F30" s="236">
        <f>VLOOKUP(A30,'第1区'!$C$3:$J$32,5,0)</f>
        <v>1</v>
      </c>
      <c r="G30" s="325" t="str">
        <f>VLOOKUP(A30,'第2区'!$C$3:$J$32,4,0)</f>
        <v>三富　可織</v>
      </c>
      <c r="H30" s="326"/>
      <c r="I30" s="326"/>
      <c r="J30" s="236">
        <f>VLOOKUP(A30,'第2区'!$C$3:$J$32,5,0)</f>
        <v>1</v>
      </c>
      <c r="K30" s="325" t="str">
        <f>VLOOKUP(A30,'第3区'!$C$3:$J$32,4,0)</f>
        <v>本間　清香</v>
      </c>
      <c r="L30" s="326"/>
      <c r="M30" s="326"/>
      <c r="N30" s="236">
        <f>VLOOKUP(A30,'第3区'!$C$3:$J$32,5,0)</f>
        <v>1</v>
      </c>
      <c r="O30" s="325" t="str">
        <f>VLOOKUP(A30,'第4区'!$C$3:$J$32,4,0)</f>
        <v>渡辺　杏澪</v>
      </c>
      <c r="P30" s="326"/>
      <c r="Q30" s="326"/>
      <c r="R30" s="236">
        <f>VLOOKUP(A30,'第4区'!$C$3:$J$32,5,0)</f>
        <v>3</v>
      </c>
      <c r="S30" s="300">
        <f>SUM(F32,J32,N32,R32)</f>
        <v>0.044328703703703703</v>
      </c>
      <c r="T30" s="294">
        <f>U30</f>
        <v>5</v>
      </c>
      <c r="U30" s="293">
        <f>RANK(S30,$S$6:$S$32,9)</f>
        <v>5</v>
      </c>
      <c r="V30" s="239"/>
    </row>
    <row r="31" spans="1:22" s="237" customFormat="1" ht="15" customHeight="1">
      <c r="A31" s="339"/>
      <c r="B31" s="340"/>
      <c r="C31" s="238" t="s">
        <v>24</v>
      </c>
      <c r="D31" s="239">
        <f>VLOOKUP(A30,'第1区'!$C$3:$J$32,8,0)</f>
        <v>8</v>
      </c>
      <c r="E31" s="240" t="s">
        <v>25</v>
      </c>
      <c r="F31" s="241">
        <f>VLOOKUP(A30,'第1区'!$C$3:$J$32,3,0)</f>
        <v>0.014259259259259261</v>
      </c>
      <c r="G31" s="238" t="s">
        <v>24</v>
      </c>
      <c r="H31" s="239">
        <f>VLOOKUP(A30,'第2区'!$C$3:$J$32,8,0)</f>
        <v>5</v>
      </c>
      <c r="I31" s="240" t="s">
        <v>25</v>
      </c>
      <c r="J31" s="241">
        <f>VLOOKUP(A30,'第2区'!$C$3:$J$32,3,0)</f>
        <v>0.022476851851851855</v>
      </c>
      <c r="K31" s="238" t="s">
        <v>24</v>
      </c>
      <c r="L31" s="239">
        <f>VLOOKUP(A30,'第3区'!$C$3:$J$32,8,0)</f>
        <v>6</v>
      </c>
      <c r="M31" s="240" t="s">
        <v>25</v>
      </c>
      <c r="N31" s="241">
        <f>VLOOKUP(A30,'第3区'!$C$3:$J$32,3,0)</f>
        <v>0.030972222222222224</v>
      </c>
      <c r="O31" s="238" t="s">
        <v>24</v>
      </c>
      <c r="P31" s="239">
        <f>VLOOKUP(A30,'第4区'!$C$3:$J$32,8,0)</f>
        <v>5</v>
      </c>
      <c r="Q31" s="240" t="s">
        <v>25</v>
      </c>
      <c r="R31" s="241">
        <f>VLOOKUP(A30,'第4区'!$C$3:$J$32,3,0)</f>
        <v>0.044328703703703703</v>
      </c>
      <c r="S31" s="301"/>
      <c r="T31" s="295"/>
      <c r="U31" s="293"/>
      <c r="V31" s="244"/>
    </row>
    <row r="32" spans="1:22" s="237" customFormat="1" ht="15" customHeight="1" thickBot="1">
      <c r="A32" s="339"/>
      <c r="B32" s="340"/>
      <c r="C32" s="238" t="s">
        <v>26</v>
      </c>
      <c r="D32" s="239">
        <f>VLOOKUP(A30,'第1区'!$C$3:$J$32,7,0)</f>
        <v>8</v>
      </c>
      <c r="E32" s="240" t="s">
        <v>27</v>
      </c>
      <c r="F32" s="241">
        <f>VLOOKUP(A30,'第1区'!$C$3:$J$32,6,0)</f>
        <v>0.014259259259259261</v>
      </c>
      <c r="G32" s="238" t="s">
        <v>26</v>
      </c>
      <c r="H32" s="239">
        <f>VLOOKUP(A30,'第2区'!$C$3:$J$32,7,0)</f>
        <v>2</v>
      </c>
      <c r="I32" s="240" t="s">
        <v>27</v>
      </c>
      <c r="J32" s="241">
        <f>VLOOKUP(A30,'第2区'!$C$3:$J$32,6,0)</f>
        <v>0.008217592592592594</v>
      </c>
      <c r="K32" s="238" t="s">
        <v>26</v>
      </c>
      <c r="L32" s="239">
        <f>VLOOKUP(A30,'第3区'!$C$3:$J$32,7,0)</f>
        <v>5</v>
      </c>
      <c r="M32" s="240" t="s">
        <v>27</v>
      </c>
      <c r="N32" s="241">
        <f>VLOOKUP(A30,'第3区'!$C$3:$J$32,6,0)</f>
        <v>0.008495370370370368</v>
      </c>
      <c r="O32" s="238" t="s">
        <v>26</v>
      </c>
      <c r="P32" s="239">
        <f>VLOOKUP(A30,'第4区'!$C$3:$J$32,7,0)</f>
        <v>2</v>
      </c>
      <c r="Q32" s="240" t="s">
        <v>27</v>
      </c>
      <c r="R32" s="241">
        <f>VLOOKUP(A30,'第4区'!$C$3:$J$32,6,0)</f>
        <v>0.01335648148148148</v>
      </c>
      <c r="S32" s="301"/>
      <c r="T32" s="296"/>
      <c r="U32" s="293"/>
      <c r="V32" s="244"/>
    </row>
    <row r="33" spans="1:22" ht="15" customHeight="1">
      <c r="A33" s="352" t="str">
        <f>'第1区'!C12</f>
        <v>群大ＯＢ</v>
      </c>
      <c r="B33" s="353"/>
      <c r="C33" s="323" t="str">
        <f>VLOOKUP(A33,'第1区'!$C$3:$J$32,4,0)</f>
        <v>田山　俊樹</v>
      </c>
      <c r="D33" s="324"/>
      <c r="E33" s="324"/>
      <c r="F33" s="117">
        <f>VLOOKUP(A33,'第1区'!$C$3:$J$32,5,0)</f>
        <v>4</v>
      </c>
      <c r="G33" s="323" t="str">
        <f>VLOOKUP(A33,'第2区'!$C$3:$J$32,4,0)</f>
        <v>岩木　祐太</v>
      </c>
      <c r="H33" s="324"/>
      <c r="I33" s="324"/>
      <c r="J33" s="117" t="str">
        <f>VLOOKUP(A33,'第2区'!$C$3:$J$32,5,0)</f>
        <v>M2</v>
      </c>
      <c r="K33" s="323" t="str">
        <f>VLOOKUP(A33,'第3区'!$C$3:$J$32,4,0)</f>
        <v>関　亜斗利</v>
      </c>
      <c r="L33" s="324"/>
      <c r="M33" s="324"/>
      <c r="N33" s="117">
        <f>VLOOKUP(A33,'第3区'!$C$3:$J$32,5,0)</f>
        <v>3</v>
      </c>
      <c r="O33" s="323" t="str">
        <f>VLOOKUP(A33,'第4区'!$C$3:$J$32,4,0)</f>
        <v>山ノ内　拓実</v>
      </c>
      <c r="P33" s="324"/>
      <c r="Q33" s="324"/>
      <c r="R33" s="117">
        <f>VLOOKUP(A33,'第4区'!$C$3:$J$32,5,0)</f>
        <v>0</v>
      </c>
      <c r="S33" s="305">
        <f>SUM(F35,J35,N35,R35)</f>
        <v>0.0440162037037037</v>
      </c>
      <c r="T33" s="298"/>
      <c r="U33" s="302"/>
      <c r="V33" s="5"/>
    </row>
    <row r="34" spans="1:21" ht="15" customHeight="1">
      <c r="A34" s="346"/>
      <c r="B34" s="347"/>
      <c r="C34" s="50" t="s">
        <v>24</v>
      </c>
      <c r="D34" s="51" t="str">
        <f>VLOOKUP(A33,'第1区'!$C$3:$J$32,8,0)</f>
        <v>OP</v>
      </c>
      <c r="E34" s="52" t="s">
        <v>25</v>
      </c>
      <c r="F34" s="53">
        <f>VLOOKUP(A33,'第1区'!$C$3:$J$32,3,0)</f>
        <v>0.011782407407407406</v>
      </c>
      <c r="G34" s="50" t="s">
        <v>24</v>
      </c>
      <c r="H34" s="51" t="str">
        <f>VLOOKUP(A33,'第2区'!$C$3:$J$32,8,0)</f>
        <v>OP</v>
      </c>
      <c r="I34" s="52" t="s">
        <v>25</v>
      </c>
      <c r="J34" s="53">
        <f>VLOOKUP(A33,'第2区'!$C$3:$J$32,3,0)</f>
        <v>0.020682870370370372</v>
      </c>
      <c r="K34" s="50" t="s">
        <v>24</v>
      </c>
      <c r="L34" s="51" t="str">
        <f>VLOOKUP(A33,'第3区'!$C$3:$J$32,8,0)</f>
        <v>OP</v>
      </c>
      <c r="M34" s="52" t="s">
        <v>25</v>
      </c>
      <c r="N34" s="53">
        <f>VLOOKUP(A33,'第3区'!$C$3:$J$32,3,0)</f>
        <v>0.030324074074074073</v>
      </c>
      <c r="O34" s="50" t="s">
        <v>24</v>
      </c>
      <c r="P34" s="51" t="str">
        <f>VLOOKUP(A33,'第4区'!$C$3:$J$32,8,0)</f>
        <v>OP</v>
      </c>
      <c r="Q34" s="52" t="s">
        <v>25</v>
      </c>
      <c r="R34" s="53">
        <f>VLOOKUP(A33,'第4区'!$C$3:$J$32,3,0)</f>
        <v>0.0440162037037037</v>
      </c>
      <c r="S34" s="306"/>
      <c r="T34" s="299"/>
      <c r="U34" s="302"/>
    </row>
    <row r="35" spans="1:21" ht="15" customHeight="1">
      <c r="A35" s="348"/>
      <c r="B35" s="349"/>
      <c r="C35" s="209" t="s">
        <v>26</v>
      </c>
      <c r="D35" s="55" t="str">
        <f>VLOOKUP(A33,'第1区'!$C$3:$J$32,7,0)</f>
        <v>OP</v>
      </c>
      <c r="E35" s="210" t="s">
        <v>27</v>
      </c>
      <c r="F35" s="56">
        <f>VLOOKUP(A33,'第1区'!$C$3:$J$32,6,0)</f>
        <v>0.011782407407407406</v>
      </c>
      <c r="G35" s="209" t="s">
        <v>26</v>
      </c>
      <c r="H35" s="55" t="str">
        <f>VLOOKUP(A33,'第2区'!$C$3:$J$32,7,0)</f>
        <v>OP</v>
      </c>
      <c r="I35" s="210" t="s">
        <v>27</v>
      </c>
      <c r="J35" s="56">
        <f>VLOOKUP(A33,'第2区'!$C$3:$J$32,6,0)</f>
        <v>0.008900462962962966</v>
      </c>
      <c r="K35" s="209" t="s">
        <v>26</v>
      </c>
      <c r="L35" s="55" t="str">
        <f>VLOOKUP(A33,'第3区'!$C$3:$J$32,7,0)</f>
        <v>OP</v>
      </c>
      <c r="M35" s="210" t="s">
        <v>27</v>
      </c>
      <c r="N35" s="56">
        <f>VLOOKUP(A33,'第3区'!$C$3:$J$32,6,0)</f>
        <v>0.0096412037037037</v>
      </c>
      <c r="O35" s="209" t="s">
        <v>26</v>
      </c>
      <c r="P35" s="55" t="str">
        <f>VLOOKUP(A33,'第4区'!$C$3:$J$32,7,0)</f>
        <v>OP</v>
      </c>
      <c r="Q35" s="210" t="s">
        <v>27</v>
      </c>
      <c r="R35" s="56">
        <f>VLOOKUP(A33,'第4区'!$C$3:$J$32,6,0)</f>
        <v>0.01369212962962963</v>
      </c>
      <c r="S35" s="307"/>
      <c r="T35" s="299"/>
      <c r="U35" s="302"/>
    </row>
    <row r="36" spans="1:21" ht="15" customHeight="1">
      <c r="A36" s="346" t="str">
        <f>'第1区'!C13</f>
        <v>埼大Ｂ</v>
      </c>
      <c r="B36" s="347"/>
      <c r="C36" s="327" t="str">
        <f>VLOOKUP(A36,'第1区'!$C$3:$J$32,4,0)</f>
        <v>石橋　斐子</v>
      </c>
      <c r="D36" s="328"/>
      <c r="E36" s="328"/>
      <c r="F36" s="207">
        <f>VLOOKUP(A36,'第1区'!$C$3:$J$32,5,0)</f>
        <v>3</v>
      </c>
      <c r="G36" s="327" t="str">
        <f>VLOOKUP(A36,'第2区'!$C$3:$J$32,4,0)</f>
        <v>阿黒　愛</v>
      </c>
      <c r="H36" s="328"/>
      <c r="I36" s="328"/>
      <c r="J36" s="207">
        <f>VLOOKUP(A36,'第2区'!$C$3:$J$32,5,0)</f>
        <v>2</v>
      </c>
      <c r="K36" s="327" t="str">
        <f>VLOOKUP(A36,'第3区'!$C$3:$J$32,4,0)</f>
        <v>鎌田　ゆり葉</v>
      </c>
      <c r="L36" s="328"/>
      <c r="M36" s="328"/>
      <c r="N36" s="207">
        <f>VLOOKUP(A36,'第3区'!$C$3:$J$32,5,0)</f>
        <v>1</v>
      </c>
      <c r="O36" s="327" t="str">
        <f>VLOOKUP(A36,'第4区'!$C$3:$J$32,4,0)</f>
        <v>高久　沙織</v>
      </c>
      <c r="P36" s="328"/>
      <c r="Q36" s="328"/>
      <c r="R36" s="207">
        <f>VLOOKUP(A36,'第4区'!$C$3:$J$32,5,0)</f>
        <v>2</v>
      </c>
      <c r="S36" s="208"/>
      <c r="T36" s="297"/>
      <c r="U36" s="303"/>
    </row>
    <row r="37" spans="1:21" ht="15" customHeight="1">
      <c r="A37" s="346"/>
      <c r="B37" s="347"/>
      <c r="C37" s="50" t="s">
        <v>24</v>
      </c>
      <c r="D37" s="51" t="str">
        <f>VLOOKUP(A36,'第1区'!$C$3:$J$32,8,0)</f>
        <v>OP</v>
      </c>
      <c r="E37" s="52" t="s">
        <v>25</v>
      </c>
      <c r="F37" s="53">
        <f>VLOOKUP(A36,'第1区'!$C$3:$J$32,3,0)</f>
        <v>0.013449074074074073</v>
      </c>
      <c r="G37" s="50" t="s">
        <v>24</v>
      </c>
      <c r="H37" s="51" t="str">
        <f>VLOOKUP(A36,'第2区'!$C$3:$J$32,8,0)</f>
        <v>OP</v>
      </c>
      <c r="I37" s="52" t="s">
        <v>25</v>
      </c>
      <c r="J37" s="53">
        <f>VLOOKUP(A36,'第2区'!$C$3:$J$32,3,0)</f>
        <v>0.022488425925925926</v>
      </c>
      <c r="K37" s="50" t="s">
        <v>24</v>
      </c>
      <c r="L37" s="51" t="str">
        <f>VLOOKUP(A36,'第3区'!$C$3:$J$32,8,0)</f>
        <v>OP</v>
      </c>
      <c r="M37" s="52" t="s">
        <v>25</v>
      </c>
      <c r="N37" s="53">
        <f>VLOOKUP(A36,'第3区'!$C$3:$J$32,3,0)</f>
        <v>0.03131944444444445</v>
      </c>
      <c r="O37" s="50" t="s">
        <v>24</v>
      </c>
      <c r="P37" s="51" t="str">
        <f>VLOOKUP(A36,'第4区'!$C$3:$J$32,8,0)</f>
        <v>OP</v>
      </c>
      <c r="Q37" s="52" t="s">
        <v>25</v>
      </c>
      <c r="R37" s="118">
        <f>VLOOKUP(A36,'第4区'!$C$3:$J$32,3,0)</f>
        <v>0.04582175925925926</v>
      </c>
      <c r="S37" s="119">
        <f>SUM(F38,J38,N38,R38)</f>
        <v>0.04582175925925926</v>
      </c>
      <c r="T37" s="297"/>
      <c r="U37" s="303"/>
    </row>
    <row r="38" spans="1:21" ht="15" customHeight="1">
      <c r="A38" s="348"/>
      <c r="B38" s="349"/>
      <c r="C38" s="50" t="s">
        <v>26</v>
      </c>
      <c r="D38" s="51" t="str">
        <f>VLOOKUP(A36,'第1区'!$C$3:$J$32,7,0)</f>
        <v>OP</v>
      </c>
      <c r="E38" s="52" t="s">
        <v>27</v>
      </c>
      <c r="F38" s="53">
        <f>VLOOKUP(A36,'第1区'!$C$3:$J$32,6,0)</f>
        <v>0.013449074074074073</v>
      </c>
      <c r="G38" s="50" t="s">
        <v>26</v>
      </c>
      <c r="H38" s="51" t="str">
        <f>VLOOKUP(A36,'第2区'!$C$3:$J$32,7,0)</f>
        <v>OP</v>
      </c>
      <c r="I38" s="52" t="s">
        <v>27</v>
      </c>
      <c r="J38" s="53">
        <f>VLOOKUP(A36,'第2区'!$C$3:$J$32,6,0)</f>
        <v>0.009039351851851852</v>
      </c>
      <c r="K38" s="50" t="s">
        <v>26</v>
      </c>
      <c r="L38" s="51" t="str">
        <f>VLOOKUP(A36,'第3区'!$C$3:$J$32,7,0)</f>
        <v>OP</v>
      </c>
      <c r="M38" s="52" t="s">
        <v>27</v>
      </c>
      <c r="N38" s="53">
        <f>VLOOKUP(A36,'第3区'!$C$3:$J$32,6,0)</f>
        <v>0.008831018518518523</v>
      </c>
      <c r="O38" s="50" t="s">
        <v>26</v>
      </c>
      <c r="P38" s="51" t="str">
        <f>VLOOKUP(A36,'第4区'!$C$3:$J$32,7,0)</f>
        <v>OP</v>
      </c>
      <c r="Q38" s="52" t="s">
        <v>27</v>
      </c>
      <c r="R38" s="53">
        <f>VLOOKUP(A36,'第4区'!$C$3:$J$32,6,0)</f>
        <v>0.014502314814814815</v>
      </c>
      <c r="S38" s="57" t="s">
        <v>31</v>
      </c>
      <c r="T38" s="297"/>
      <c r="U38" s="303"/>
    </row>
    <row r="39" spans="1:21" ht="15" customHeight="1">
      <c r="A39" s="346" t="str">
        <f>'第1区'!C14</f>
        <v>東学大Ｂ</v>
      </c>
      <c r="B39" s="347"/>
      <c r="C39" s="315" t="str">
        <f>VLOOKUP(A39,'第1区'!$C$3:$J$32,4,0)</f>
        <v>志田　望</v>
      </c>
      <c r="D39" s="316"/>
      <c r="E39" s="316"/>
      <c r="F39" s="48">
        <f>VLOOKUP(A39,'第1区'!$C$3:$J$32,5,0)</f>
        <v>3</v>
      </c>
      <c r="G39" s="315" t="str">
        <f>VLOOKUP(A39,'第2区'!$C$3:$J$32,4,0)</f>
        <v>清沢　創一</v>
      </c>
      <c r="H39" s="316"/>
      <c r="I39" s="316"/>
      <c r="J39" s="48">
        <f>VLOOKUP(A39,'第2区'!$C$3:$J$32,5,0)</f>
        <v>4</v>
      </c>
      <c r="K39" s="315" t="str">
        <f>VLOOKUP(A39,'第3区'!$C$3:$J$32,4,0)</f>
        <v>大内　穂高</v>
      </c>
      <c r="L39" s="316"/>
      <c r="M39" s="316"/>
      <c r="N39" s="48">
        <f>VLOOKUP(A39,'第3区'!$C$3:$J$32,5,0)</f>
        <v>2</v>
      </c>
      <c r="O39" s="315" t="str">
        <f>VLOOKUP(A39,'第4区'!$C$3:$J$32,4,0)</f>
        <v>鳥羽　大地</v>
      </c>
      <c r="P39" s="316"/>
      <c r="Q39" s="316"/>
      <c r="R39" s="48">
        <f>VLOOKUP(A39,'第4区'!$C$3:$J$32,5,0)</f>
        <v>1</v>
      </c>
      <c r="S39" s="49"/>
      <c r="T39" s="51"/>
      <c r="U39" s="303"/>
    </row>
    <row r="40" spans="1:21" ht="15" customHeight="1">
      <c r="A40" s="346"/>
      <c r="B40" s="347"/>
      <c r="C40" s="50" t="s">
        <v>24</v>
      </c>
      <c r="D40" s="51" t="str">
        <f>VLOOKUP(A39,'第1区'!$C$3:$J$32,8,0)</f>
        <v>OP</v>
      </c>
      <c r="E40" s="52" t="s">
        <v>25</v>
      </c>
      <c r="F40" s="53">
        <f>VLOOKUP(A39,'第1区'!$C$3:$J$32,3,0)</f>
        <v>0.01525462962962963</v>
      </c>
      <c r="G40" s="50" t="s">
        <v>24</v>
      </c>
      <c r="H40" s="51" t="str">
        <f>VLOOKUP(A39,'第2区'!$C$3:$J$32,8,0)</f>
        <v>OP</v>
      </c>
      <c r="I40" s="52" t="s">
        <v>25</v>
      </c>
      <c r="J40" s="53">
        <f>VLOOKUP(A39,'第2区'!$C$3:$J$32,3,0)</f>
        <v>0.022407407407407407</v>
      </c>
      <c r="K40" s="50" t="s">
        <v>24</v>
      </c>
      <c r="L40" s="51" t="str">
        <f>VLOOKUP(A39,'第3区'!$C$3:$J$32,8,0)</f>
        <v>OP</v>
      </c>
      <c r="M40" s="52" t="s">
        <v>25</v>
      </c>
      <c r="N40" s="53">
        <f>VLOOKUP(A39,'第3区'!$C$3:$J$32,3,0)</f>
        <v>0.030393518518518518</v>
      </c>
      <c r="O40" s="50" t="s">
        <v>24</v>
      </c>
      <c r="P40" s="51" t="str">
        <f>VLOOKUP(A39,'第4区'!$C$3:$J$32,8,0)</f>
        <v>OP</v>
      </c>
      <c r="Q40" s="52" t="s">
        <v>25</v>
      </c>
      <c r="R40" s="118">
        <f>VLOOKUP(A39,'第4区'!$C$3:$J$32,3,0)</f>
        <v>0.04503472222222222</v>
      </c>
      <c r="S40" s="119">
        <f>SUM(F41,J41,N41,R41)</f>
        <v>0.04503472222222222</v>
      </c>
      <c r="T40" s="88"/>
      <c r="U40" s="303"/>
    </row>
    <row r="41" spans="1:21" ht="15" customHeight="1">
      <c r="A41" s="348"/>
      <c r="B41" s="349"/>
      <c r="C41" s="50" t="s">
        <v>26</v>
      </c>
      <c r="D41" s="51" t="str">
        <f>VLOOKUP(A39,'第1区'!$C$3:$J$32,7,0)</f>
        <v>OP</v>
      </c>
      <c r="E41" s="52" t="s">
        <v>27</v>
      </c>
      <c r="F41" s="53">
        <f>VLOOKUP(A39,'第1区'!$C$3:$J$32,6,0)</f>
        <v>0.01525462962962963</v>
      </c>
      <c r="G41" s="50" t="s">
        <v>26</v>
      </c>
      <c r="H41" s="51" t="str">
        <f>VLOOKUP(A39,'第2区'!$C$3:$J$32,7,0)</f>
        <v>OP</v>
      </c>
      <c r="I41" s="52" t="s">
        <v>27</v>
      </c>
      <c r="J41" s="53">
        <f>VLOOKUP(A39,'第2区'!$C$3:$J$32,6,0)</f>
        <v>0.007152777777777777</v>
      </c>
      <c r="K41" s="50" t="s">
        <v>26</v>
      </c>
      <c r="L41" s="51" t="str">
        <f>VLOOKUP(A39,'第3区'!$C$3:$J$32,7,0)</f>
        <v>OP</v>
      </c>
      <c r="M41" s="52" t="s">
        <v>27</v>
      </c>
      <c r="N41" s="53">
        <f>VLOOKUP(A39,'第3区'!$C$3:$J$32,6,0)</f>
        <v>0.00798611111111111</v>
      </c>
      <c r="O41" s="50" t="s">
        <v>26</v>
      </c>
      <c r="P41" s="51" t="str">
        <f>VLOOKUP(A39,'第4区'!$C$3:$J$32,7,0)</f>
        <v>OP</v>
      </c>
      <c r="Q41" s="52" t="s">
        <v>27</v>
      </c>
      <c r="R41" s="53">
        <f>VLOOKUP(A39,'第4区'!$C$3:$J$32,6,0)</f>
        <v>0.014641203703703701</v>
      </c>
      <c r="S41" s="57" t="s">
        <v>31</v>
      </c>
      <c r="T41" s="51"/>
      <c r="U41" s="303"/>
    </row>
    <row r="42" spans="1:21" ht="15" customHeight="1">
      <c r="A42" s="343" t="str">
        <f>'第1区'!C15</f>
        <v>東学大中長MIX</v>
      </c>
      <c r="B42" s="287"/>
      <c r="C42" s="315" t="str">
        <f>VLOOKUP(A42,'第1区'!$C$3:$J$32,4,0)</f>
        <v>大内 穂高</v>
      </c>
      <c r="D42" s="316"/>
      <c r="E42" s="316"/>
      <c r="F42" s="48">
        <f>VLOOKUP(A42,'第1区'!$C$3:$J$32,5,0)</f>
        <v>2</v>
      </c>
      <c r="G42" s="315" t="str">
        <f>VLOOKUP(A42,'第2区'!$C$3:$J$32,4,0)</f>
        <v>高安 由姫</v>
      </c>
      <c r="H42" s="316"/>
      <c r="I42" s="316"/>
      <c r="J42" s="48">
        <f>VLOOKUP(A42,'第2区'!$C$3:$J$32,5,0)</f>
        <v>2</v>
      </c>
      <c r="K42" s="315" t="str">
        <f>VLOOKUP(A42,'第3区'!$C$3:$J$32,4,0)</f>
        <v>森田 ゆかり</v>
      </c>
      <c r="L42" s="316"/>
      <c r="M42" s="316"/>
      <c r="N42" s="48">
        <f>VLOOKUP(A42,'第3区'!$C$3:$J$32,5,0)</f>
        <v>3</v>
      </c>
      <c r="O42" s="315" t="str">
        <f>VLOOKUP(A42,'第4区'!$C$3:$J$32,4,0)</f>
        <v>持田 百絵</v>
      </c>
      <c r="P42" s="316"/>
      <c r="Q42" s="316"/>
      <c r="R42" s="48">
        <f>VLOOKUP(A42,'第4区'!$C$3:$J$32,5,0)</f>
        <v>1</v>
      </c>
      <c r="S42" s="49"/>
      <c r="T42" s="51"/>
      <c r="U42" s="5"/>
    </row>
    <row r="43" spans="1:20" ht="15" customHeight="1">
      <c r="A43" s="343"/>
      <c r="B43" s="287"/>
      <c r="C43" s="50" t="s">
        <v>24</v>
      </c>
      <c r="D43" s="51" t="str">
        <f>VLOOKUP(A42,'第1区'!$C$3:$J$32,8,0)</f>
        <v>OP</v>
      </c>
      <c r="E43" s="52" t="s">
        <v>25</v>
      </c>
      <c r="F43" s="53">
        <f>VLOOKUP(A42,'第1区'!$C$3:$J$32,3,0)</f>
        <v>0.013344907407407408</v>
      </c>
      <c r="G43" s="50" t="s">
        <v>24</v>
      </c>
      <c r="H43" s="51" t="str">
        <f>VLOOKUP(A42,'第2区'!$C$3:$J$32,8,0)</f>
        <v>OP</v>
      </c>
      <c r="I43" s="52" t="s">
        <v>25</v>
      </c>
      <c r="J43" s="53">
        <f>VLOOKUP(A42,'第2区'!$C$3:$J$32,3,0)</f>
        <v>0.021597222222222223</v>
      </c>
      <c r="K43" s="50" t="s">
        <v>24</v>
      </c>
      <c r="L43" s="51" t="str">
        <f>VLOOKUP(A42,'第3区'!$C$3:$J$32,8,0)</f>
        <v>OP</v>
      </c>
      <c r="M43" s="52" t="s">
        <v>25</v>
      </c>
      <c r="N43" s="53">
        <f>VLOOKUP(A42,'第3区'!$C$3:$J$32,3,0)</f>
        <v>0.030671296296296294</v>
      </c>
      <c r="O43" s="50" t="s">
        <v>24</v>
      </c>
      <c r="P43" s="51" t="str">
        <f>VLOOKUP(A42,'第4区'!$C$3:$J$32,8,0)</f>
        <v>OP</v>
      </c>
      <c r="Q43" s="52" t="s">
        <v>25</v>
      </c>
      <c r="R43" s="53">
        <f>VLOOKUP(A42,'第4区'!$C$3:$J$32,3,0)</f>
        <v>0.04474537037037037</v>
      </c>
      <c r="S43" s="54">
        <f>SUM(F44,J44,N44,R44)</f>
        <v>0.04474537037037037</v>
      </c>
      <c r="T43" s="88"/>
    </row>
    <row r="44" spans="1:20" ht="15" customHeight="1" thickBot="1">
      <c r="A44" s="344"/>
      <c r="B44" s="345"/>
      <c r="C44" s="50" t="s">
        <v>26</v>
      </c>
      <c r="D44" s="51" t="str">
        <f>VLOOKUP(A42,'第1区'!$C$3:$J$32,7,0)</f>
        <v>OP</v>
      </c>
      <c r="E44" s="52" t="s">
        <v>27</v>
      </c>
      <c r="F44" s="53">
        <f>VLOOKUP(A42,'第1区'!$C$3:$J$32,6,0)</f>
        <v>0.013344907407407408</v>
      </c>
      <c r="G44" s="50" t="s">
        <v>26</v>
      </c>
      <c r="H44" s="51" t="str">
        <f>VLOOKUP(A42,'第2区'!$C$3:$J$32,7,0)</f>
        <v>OP</v>
      </c>
      <c r="I44" s="52" t="s">
        <v>27</v>
      </c>
      <c r="J44" s="53">
        <f>VLOOKUP(A42,'第2区'!$C$3:$J$32,6,0)</f>
        <v>0.008252314814814815</v>
      </c>
      <c r="K44" s="50" t="s">
        <v>26</v>
      </c>
      <c r="L44" s="51" t="str">
        <f>VLOOKUP(A42,'第3区'!$C$3:$J$32,7,0)</f>
        <v>OP</v>
      </c>
      <c r="M44" s="52" t="s">
        <v>27</v>
      </c>
      <c r="N44" s="53">
        <f>VLOOKUP(A42,'第3区'!$C$3:$J$32,6,0)</f>
        <v>0.009074074074074071</v>
      </c>
      <c r="O44" s="50" t="s">
        <v>26</v>
      </c>
      <c r="P44" s="51" t="str">
        <f>VLOOKUP(A42,'第4区'!$C$3:$J$32,7,0)</f>
        <v>OP</v>
      </c>
      <c r="Q44" s="52" t="s">
        <v>27</v>
      </c>
      <c r="R44" s="53">
        <f>VLOOKUP(A42,'第4区'!$C$3:$J$32,6,0)</f>
        <v>0.014074074074074079</v>
      </c>
      <c r="S44" s="208" t="s">
        <v>31</v>
      </c>
      <c r="T44" s="51"/>
    </row>
    <row r="45" spans="1:20" ht="15" customHeight="1">
      <c r="A45" s="214"/>
      <c r="B45" s="214"/>
      <c r="C45" s="213"/>
      <c r="D45" s="121"/>
      <c r="E45" s="212"/>
      <c r="F45" s="215"/>
      <c r="G45" s="213"/>
      <c r="H45" s="121"/>
      <c r="I45" s="212"/>
      <c r="J45" s="215"/>
      <c r="K45" s="213"/>
      <c r="L45" s="121"/>
      <c r="M45" s="212"/>
      <c r="N45" s="215"/>
      <c r="O45" s="213"/>
      <c r="P45" s="121"/>
      <c r="Q45" s="212"/>
      <c r="R45" s="215"/>
      <c r="S45" s="121"/>
      <c r="T45" s="51"/>
    </row>
    <row r="46" spans="1:20" ht="15" customHeight="1" thickBot="1">
      <c r="A46" s="120"/>
      <c r="B46" s="120"/>
      <c r="C46" s="216"/>
      <c r="D46" s="51"/>
      <c r="E46" s="52"/>
      <c r="F46" s="118"/>
      <c r="G46" s="216"/>
      <c r="H46" s="51"/>
      <c r="I46" s="52"/>
      <c r="J46" s="118"/>
      <c r="K46" s="216"/>
      <c r="L46" s="51"/>
      <c r="M46" s="52"/>
      <c r="N46" s="118"/>
      <c r="O46" s="216"/>
      <c r="P46" s="51"/>
      <c r="Q46" s="52"/>
      <c r="R46" s="118"/>
      <c r="S46" s="51"/>
      <c r="T46" s="51"/>
    </row>
    <row r="47" spans="1:20" ht="15" customHeight="1">
      <c r="A47" s="329" t="str">
        <f>'第1区'!C16</f>
        <v>チームおじどん</v>
      </c>
      <c r="B47" s="330"/>
      <c r="C47" s="280" t="str">
        <f>VLOOKUP(A47,'第1区'!$C$3:$J$32,4,0)</f>
        <v>依田 崇弘</v>
      </c>
      <c r="D47" s="313"/>
      <c r="E47" s="313"/>
      <c r="F47" s="217" t="str">
        <f>VLOOKUP(A47,'第1区'!$C$3:$J$32,5,0)</f>
        <v>OB</v>
      </c>
      <c r="G47" s="280" t="str">
        <f>VLOOKUP(A47,'第2区'!$C$3:$J$32,4,0)</f>
        <v>小林 弘樹</v>
      </c>
      <c r="H47" s="313"/>
      <c r="I47" s="313"/>
      <c r="J47" s="117" t="str">
        <f>VLOOKUP(A47,'第2区'!$C$3:$J$32,5,0)</f>
        <v>M1</v>
      </c>
      <c r="K47" s="323" t="str">
        <f>VLOOKUP(A47,'第3区'!$C$3:$J$32,4,0)</f>
        <v>葛原 康崇</v>
      </c>
      <c r="L47" s="324"/>
      <c r="M47" s="324"/>
      <c r="N47" s="117">
        <f>VLOOKUP(A47,'第3区'!$C$3:$J$32,5,0)</f>
        <v>1</v>
      </c>
      <c r="O47" s="323" t="str">
        <f>VLOOKUP(A47,'第4区'!$C$3:$J$32,4,0)</f>
        <v>蛭川 裕太</v>
      </c>
      <c r="P47" s="324"/>
      <c r="Q47" s="324"/>
      <c r="R47" s="117">
        <f>VLOOKUP(A47,'第4区'!$C$3:$J$32,5,0)</f>
        <v>4</v>
      </c>
      <c r="S47" s="218"/>
      <c r="T47" s="16"/>
    </row>
    <row r="48" spans="1:20" ht="15" customHeight="1">
      <c r="A48" s="317"/>
      <c r="B48" s="270"/>
      <c r="C48" s="25" t="s">
        <v>24</v>
      </c>
      <c r="D48" s="16" t="str">
        <f>VLOOKUP(A47,'第1区'!$C$3:$J$32,8,0)</f>
        <v>OP</v>
      </c>
      <c r="E48" s="24" t="s">
        <v>25</v>
      </c>
      <c r="F48" s="26">
        <f>VLOOKUP(A47,'第1区'!$C$3:$J$32,3,0)</f>
        <v>0.010983796296296297</v>
      </c>
      <c r="G48" s="25" t="s">
        <v>24</v>
      </c>
      <c r="H48" s="16" t="str">
        <f>VLOOKUP(A47,'第2区'!$C$3:$J$32,8,0)</f>
        <v>OP</v>
      </c>
      <c r="I48" s="24" t="s">
        <v>25</v>
      </c>
      <c r="J48" s="53">
        <f>VLOOKUP(A47,'第2区'!$C$3:$J$32,3,0)</f>
        <v>0.018252314814814815</v>
      </c>
      <c r="K48" s="50" t="s">
        <v>24</v>
      </c>
      <c r="L48" s="51" t="str">
        <f>VLOOKUP(A47,'第3区'!$C$3:$J$32,8,0)</f>
        <v>OP</v>
      </c>
      <c r="M48" s="52" t="s">
        <v>25</v>
      </c>
      <c r="N48" s="53">
        <f>VLOOKUP(A47,'第3区'!$C$3:$J$32,3,0)</f>
        <v>0.026331018518518517</v>
      </c>
      <c r="O48" s="50" t="s">
        <v>24</v>
      </c>
      <c r="P48" s="51" t="str">
        <f>VLOOKUP(A47,'第4区'!$C$3:$J$32,8,0)</f>
        <v>OP</v>
      </c>
      <c r="Q48" s="52" t="s">
        <v>25</v>
      </c>
      <c r="R48" s="53">
        <f>VLOOKUP(A47,'第4区'!$C$3:$J$32,3,0)</f>
        <v>0.039317129629629625</v>
      </c>
      <c r="S48" s="19">
        <f>SUM(F49,J49,N49,R49)</f>
        <v>0.039317129629629625</v>
      </c>
      <c r="T48" s="89"/>
    </row>
    <row r="49" spans="1:20" ht="15" customHeight="1">
      <c r="A49" s="317"/>
      <c r="B49" s="270"/>
      <c r="C49" s="30" t="s">
        <v>26</v>
      </c>
      <c r="D49" s="18" t="str">
        <f>VLOOKUP(A47,'第1区'!$C$3:$J$32,7,0)</f>
        <v>OP</v>
      </c>
      <c r="E49" s="31" t="s">
        <v>27</v>
      </c>
      <c r="F49" s="27">
        <f>VLOOKUP(A47,'第1区'!$C$3:$J$32,6,0)</f>
        <v>0.010983796296296297</v>
      </c>
      <c r="G49" s="30" t="s">
        <v>26</v>
      </c>
      <c r="H49" s="18" t="str">
        <f>VLOOKUP(A47,'第2区'!$C$3:$J$32,7,0)</f>
        <v>OP</v>
      </c>
      <c r="I49" s="31" t="s">
        <v>27</v>
      </c>
      <c r="J49" s="56">
        <f>VLOOKUP(A47,'第2区'!$C$3:$J$32,6,0)</f>
        <v>0.007268518518518518</v>
      </c>
      <c r="K49" s="209" t="s">
        <v>26</v>
      </c>
      <c r="L49" s="55" t="str">
        <f>VLOOKUP(A47,'第3区'!$C$3:$J$32,7,0)</f>
        <v>OP</v>
      </c>
      <c r="M49" s="210" t="s">
        <v>27</v>
      </c>
      <c r="N49" s="56">
        <f>VLOOKUP(A47,'第3区'!$C$3:$J$32,6,0)</f>
        <v>0.008078703703703703</v>
      </c>
      <c r="O49" s="209" t="s">
        <v>26</v>
      </c>
      <c r="P49" s="55" t="str">
        <f>VLOOKUP(A47,'第4区'!$C$3:$J$32,7,0)</f>
        <v>OP</v>
      </c>
      <c r="Q49" s="210" t="s">
        <v>27</v>
      </c>
      <c r="R49" s="56">
        <f>VLOOKUP(A47,'第4区'!$C$3:$J$32,6,0)</f>
        <v>0.012986111111111108</v>
      </c>
      <c r="S49" s="20" t="s">
        <v>31</v>
      </c>
      <c r="T49" s="16"/>
    </row>
    <row r="50" spans="1:20" ht="15" customHeight="1">
      <c r="A50" s="317" t="str">
        <f>'第1区'!C17</f>
        <v>飛び出せタジマデラックス</v>
      </c>
      <c r="B50" s="270"/>
      <c r="C50" s="321" t="str">
        <f>VLOOKUP(A50,'第1区'!$C$3:$J$32,4,0)</f>
        <v>広江　早紀</v>
      </c>
      <c r="D50" s="322"/>
      <c r="E50" s="322"/>
      <c r="F50" s="28" t="str">
        <f>VLOOKUP(A50,'第1区'!$C$3:$J$32,5,0)</f>
        <v>OG</v>
      </c>
      <c r="G50" s="321" t="str">
        <f>VLOOKUP(A50,'第2区'!$C$3:$J$32,4,0)</f>
        <v>野崎　公実子</v>
      </c>
      <c r="H50" s="322"/>
      <c r="I50" s="322"/>
      <c r="J50" s="48" t="str">
        <f>VLOOKUP(A50,'第2区'!$C$3:$J$32,5,0)</f>
        <v>OG</v>
      </c>
      <c r="K50" s="315" t="str">
        <f>VLOOKUP(A50,'第3区'!$C$3:$J$32,4,0)</f>
        <v>山崎　佐織</v>
      </c>
      <c r="L50" s="316"/>
      <c r="M50" s="316"/>
      <c r="N50" s="48" t="str">
        <f>VLOOKUP(A50,'第3区'!$C$3:$J$32,5,0)</f>
        <v>OG</v>
      </c>
      <c r="O50" s="315" t="str">
        <f>VLOOKUP(A50,'第4区'!$C$3:$J$32,4,0)</f>
        <v>田島　香織</v>
      </c>
      <c r="P50" s="316"/>
      <c r="Q50" s="316"/>
      <c r="R50" s="48" t="str">
        <f>VLOOKUP(A50,'第4区'!$C$3:$J$32,5,0)</f>
        <v>OG</v>
      </c>
      <c r="S50" s="21"/>
      <c r="T50" s="16"/>
    </row>
    <row r="51" spans="1:20" ht="15" customHeight="1">
      <c r="A51" s="317"/>
      <c r="B51" s="270"/>
      <c r="C51" s="25" t="s">
        <v>24</v>
      </c>
      <c r="D51" s="16" t="str">
        <f>VLOOKUP(A50,'第1区'!$C$3:$J$32,8,0)</f>
        <v>OP</v>
      </c>
      <c r="E51" s="24" t="s">
        <v>25</v>
      </c>
      <c r="F51" s="26"/>
      <c r="G51" s="25" t="s">
        <v>24</v>
      </c>
      <c r="H51" s="16" t="str">
        <f>VLOOKUP(A50,'第2区'!$C$3:$J$32,8,0)</f>
        <v>OP</v>
      </c>
      <c r="I51" s="24" t="s">
        <v>25</v>
      </c>
      <c r="J51" s="53"/>
      <c r="K51" s="50" t="s">
        <v>24</v>
      </c>
      <c r="L51" s="51" t="str">
        <f>VLOOKUP(A50,'第3区'!$C$3:$J$32,8,0)</f>
        <v>OP</v>
      </c>
      <c r="M51" s="52" t="s">
        <v>25</v>
      </c>
      <c r="N51" s="53"/>
      <c r="O51" s="50" t="s">
        <v>24</v>
      </c>
      <c r="P51" s="51" t="str">
        <f>VLOOKUP(A50,'第4区'!$C$3:$J$32,8,0)</f>
        <v>OP</v>
      </c>
      <c r="Q51" s="52" t="s">
        <v>25</v>
      </c>
      <c r="R51" s="53"/>
      <c r="S51" s="19" t="s">
        <v>34</v>
      </c>
      <c r="T51" s="89"/>
    </row>
    <row r="52" spans="1:20" ht="15" customHeight="1">
      <c r="A52" s="317"/>
      <c r="B52" s="270"/>
      <c r="C52" s="25" t="s">
        <v>26</v>
      </c>
      <c r="D52" s="18" t="str">
        <f>VLOOKUP(A50,'第1区'!$C$3:$J$32,7,0)</f>
        <v>OP</v>
      </c>
      <c r="E52" s="24" t="s">
        <v>27</v>
      </c>
      <c r="F52" s="27"/>
      <c r="G52" s="25" t="s">
        <v>26</v>
      </c>
      <c r="H52" s="18" t="str">
        <f>VLOOKUP(A50,'第2区'!$C$3:$J$32,7,0)</f>
        <v>OP</v>
      </c>
      <c r="I52" s="24" t="s">
        <v>27</v>
      </c>
      <c r="J52" s="56"/>
      <c r="K52" s="50" t="s">
        <v>26</v>
      </c>
      <c r="L52" s="55" t="str">
        <f>VLOOKUP(A50,'第3区'!$C$3:$J$32,7,0)</f>
        <v>OP</v>
      </c>
      <c r="M52" s="52" t="s">
        <v>27</v>
      </c>
      <c r="N52" s="56"/>
      <c r="O52" s="50" t="s">
        <v>26</v>
      </c>
      <c r="P52" s="55" t="str">
        <f>VLOOKUP(A50,'第4区'!$C$3:$J$32,7,0)</f>
        <v>OP</v>
      </c>
      <c r="Q52" s="52" t="s">
        <v>27</v>
      </c>
      <c r="R52" s="56"/>
      <c r="S52" s="20" t="s">
        <v>31</v>
      </c>
      <c r="T52" s="16"/>
    </row>
    <row r="53" spans="1:20" ht="15" customHeight="1">
      <c r="A53" s="317" t="str">
        <f>'第1区'!C18</f>
        <v>team toukon</v>
      </c>
      <c r="B53" s="270"/>
      <c r="C53" s="321" t="str">
        <f>VLOOKUP(A53,'第1区'!$C$3:$J$32,4,0)</f>
        <v>高須賀　眞子</v>
      </c>
      <c r="D53" s="322"/>
      <c r="E53" s="322"/>
      <c r="F53" s="28">
        <f>VLOOKUP(A53,'第1区'!$C$3:$J$32,5,0)</f>
        <v>1</v>
      </c>
      <c r="G53" s="321" t="str">
        <f>VLOOKUP(A53,'第2区'!$C$3:$J$32,4,0)</f>
        <v>谷川　未佳</v>
      </c>
      <c r="H53" s="322"/>
      <c r="I53" s="322"/>
      <c r="J53" s="48">
        <f>VLOOKUP(A53,'第2区'!$C$3:$J$32,5,0)</f>
        <v>1</v>
      </c>
      <c r="K53" s="315" t="str">
        <f>VLOOKUP(A53,'第3区'!$C$3:$J$32,4,0)</f>
        <v>金原　莉沙</v>
      </c>
      <c r="L53" s="316"/>
      <c r="M53" s="316"/>
      <c r="N53" s="48">
        <f>VLOOKUP(A53,'第3区'!$C$3:$J$32,5,0)</f>
        <v>3</v>
      </c>
      <c r="O53" s="315" t="str">
        <f>VLOOKUP(A53,'第4区'!$C$3:$J$32,4,0)</f>
        <v>山崎　芽衣</v>
      </c>
      <c r="P53" s="316"/>
      <c r="Q53" s="316"/>
      <c r="R53" s="48">
        <f>VLOOKUP(A53,'第4区'!$C$3:$J$32,5,0)</f>
        <v>1</v>
      </c>
      <c r="S53" s="21"/>
      <c r="T53" s="16"/>
    </row>
    <row r="54" spans="1:20" ht="15" customHeight="1">
      <c r="A54" s="317"/>
      <c r="B54" s="270"/>
      <c r="C54" s="25" t="s">
        <v>24</v>
      </c>
      <c r="D54" s="16" t="str">
        <f>VLOOKUP(A53,'第1区'!$C$3:$J$32,8,0)</f>
        <v>OP</v>
      </c>
      <c r="E54" s="24" t="s">
        <v>25</v>
      </c>
      <c r="F54" s="26">
        <f>VLOOKUP(A53,'第1区'!$C$3:$J$32,3,0)</f>
        <v>0.017557870370370373</v>
      </c>
      <c r="G54" s="25" t="s">
        <v>24</v>
      </c>
      <c r="H54" s="16" t="str">
        <f>VLOOKUP(A53,'第2区'!$C$3:$J$32,8,0)</f>
        <v>OP</v>
      </c>
      <c r="I54" s="24" t="s">
        <v>25</v>
      </c>
      <c r="J54" s="53">
        <f>VLOOKUP(A53,'第2区'!$C$3:$J$32,3,0)</f>
        <v>0.028078703703703703</v>
      </c>
      <c r="K54" s="50" t="s">
        <v>24</v>
      </c>
      <c r="L54" s="51" t="str">
        <f>VLOOKUP(A53,'第3区'!$C$3:$J$32,8,0)</f>
        <v>OP</v>
      </c>
      <c r="M54" s="52" t="s">
        <v>25</v>
      </c>
      <c r="N54" s="53">
        <f>VLOOKUP(A53,'第3区'!$C$3:$J$32,3,0)</f>
        <v>0.03796296296296296</v>
      </c>
      <c r="O54" s="50" t="s">
        <v>24</v>
      </c>
      <c r="P54" s="51" t="str">
        <f>VLOOKUP(A53,'第4区'!$C$3:$J$32,8,0)</f>
        <v>OP</v>
      </c>
      <c r="Q54" s="52" t="s">
        <v>25</v>
      </c>
      <c r="R54" s="53">
        <f>VLOOKUP(A53,'第4区'!$C$3:$J$32,3,0)</f>
        <v>0.05335648148148148</v>
      </c>
      <c r="S54" s="19">
        <f>SUM(F55,J55,N55,R55)</f>
        <v>0.05335648148148148</v>
      </c>
      <c r="T54" s="89"/>
    </row>
    <row r="55" spans="1:20" ht="15" customHeight="1">
      <c r="A55" s="317"/>
      <c r="B55" s="270"/>
      <c r="C55" s="25" t="s">
        <v>26</v>
      </c>
      <c r="D55" s="18" t="str">
        <f>VLOOKUP(A53,'第1区'!$C$3:$J$32,7,0)</f>
        <v>OP</v>
      </c>
      <c r="E55" s="24" t="s">
        <v>27</v>
      </c>
      <c r="F55" s="27">
        <f>VLOOKUP(A53,'第1区'!$C$3:$J$32,6,0)</f>
        <v>0.017557870370370373</v>
      </c>
      <c r="G55" s="25" t="s">
        <v>26</v>
      </c>
      <c r="H55" s="18" t="str">
        <f>VLOOKUP(A53,'第2区'!$C$3:$J$32,7,0)</f>
        <v>OP</v>
      </c>
      <c r="I55" s="24" t="s">
        <v>27</v>
      </c>
      <c r="J55" s="56">
        <f>VLOOKUP(A53,'第2区'!$C$3:$J$32,6,0)</f>
        <v>0.01052083333333333</v>
      </c>
      <c r="K55" s="50" t="s">
        <v>26</v>
      </c>
      <c r="L55" s="55" t="str">
        <f>VLOOKUP(A53,'第3区'!$C$3:$J$32,7,0)</f>
        <v>OP</v>
      </c>
      <c r="M55" s="52" t="s">
        <v>27</v>
      </c>
      <c r="N55" s="56">
        <f>VLOOKUP(A53,'第3区'!$C$3:$J$32,6,0)</f>
        <v>0.00988425925925926</v>
      </c>
      <c r="O55" s="50" t="s">
        <v>26</v>
      </c>
      <c r="P55" s="55" t="str">
        <f>VLOOKUP(A53,'第4区'!$C$3:$J$32,7,0)</f>
        <v>OP</v>
      </c>
      <c r="Q55" s="52" t="s">
        <v>27</v>
      </c>
      <c r="R55" s="56">
        <f>VLOOKUP(A53,'第4区'!$C$3:$J$32,6,0)</f>
        <v>0.015393518518518515</v>
      </c>
      <c r="S55" s="20" t="s">
        <v>31</v>
      </c>
      <c r="T55" s="16"/>
    </row>
    <row r="56" spans="1:20" ht="15" customHeight="1">
      <c r="A56" s="331" t="str">
        <f>'第1区'!C19</f>
        <v>TEAM 混成</v>
      </c>
      <c r="B56" s="332"/>
      <c r="C56" s="321" t="str">
        <f>VLOOKUP(A56,'第1区'!$C$3:$J$32,4,0)</f>
        <v>中西 俊紀</v>
      </c>
      <c r="D56" s="322"/>
      <c r="E56" s="322"/>
      <c r="F56" s="28">
        <f>VLOOKUP(A56,'第1区'!$C$3:$J$32,5,0)</f>
        <v>3</v>
      </c>
      <c r="G56" s="321" t="str">
        <f>VLOOKUP(A56,'第2区'!$C$3:$J$32,4,0)</f>
        <v>柘植 裕貴</v>
      </c>
      <c r="H56" s="322"/>
      <c r="I56" s="322"/>
      <c r="J56" s="48">
        <f>VLOOKUP(A56,'第2区'!$C$3:$J$32,5,0)</f>
        <v>1</v>
      </c>
      <c r="K56" s="315" t="str">
        <f>VLOOKUP(A56,'第3区'!$C$3:$J$32,4,0)</f>
        <v>村上　拓郎</v>
      </c>
      <c r="L56" s="316"/>
      <c r="M56" s="316"/>
      <c r="N56" s="48">
        <f>VLOOKUP(A56,'第3区'!$C$3:$J$32,5,0)</f>
        <v>1</v>
      </c>
      <c r="O56" s="315" t="str">
        <f>VLOOKUP(A56,'第4区'!$C$3:$J$32,4,0)</f>
        <v>岩科 伶</v>
      </c>
      <c r="P56" s="316"/>
      <c r="Q56" s="316"/>
      <c r="R56" s="48">
        <f>VLOOKUP(A56,'第4区'!$C$3:$J$32,5,0)</f>
        <v>3</v>
      </c>
      <c r="S56" s="21"/>
      <c r="T56" s="16"/>
    </row>
    <row r="57" spans="1:20" ht="15" customHeight="1">
      <c r="A57" s="333"/>
      <c r="B57" s="334"/>
      <c r="C57" s="25" t="s">
        <v>24</v>
      </c>
      <c r="D57" s="16" t="str">
        <f>VLOOKUP(A56,'第1区'!$C$3:$J$32,8,0)</f>
        <v>OP</v>
      </c>
      <c r="E57" s="24" t="s">
        <v>25</v>
      </c>
      <c r="F57" s="26">
        <f>VLOOKUP(A56,'第1区'!$C$3:$J$32,3,0)</f>
        <v>0.013541666666666667</v>
      </c>
      <c r="G57" s="25" t="s">
        <v>24</v>
      </c>
      <c r="H57" s="16" t="str">
        <f>VLOOKUP(A56,'第2区'!$C$3:$J$32,8,0)</f>
        <v>OP</v>
      </c>
      <c r="I57" s="24" t="s">
        <v>25</v>
      </c>
      <c r="J57" s="53">
        <f>VLOOKUP(A56,'第2区'!$C$3:$J$32,3,0)</f>
        <v>0.0221875</v>
      </c>
      <c r="K57" s="50" t="s">
        <v>24</v>
      </c>
      <c r="L57" s="51" t="str">
        <f>VLOOKUP(A56,'第3区'!$C$3:$J$32,8,0)</f>
        <v>OP</v>
      </c>
      <c r="M57" s="52" t="s">
        <v>25</v>
      </c>
      <c r="N57" s="53">
        <f>VLOOKUP(A56,'第3区'!$C$3:$J$32,3,0)</f>
        <v>0.030462962962962966</v>
      </c>
      <c r="O57" s="50" t="s">
        <v>24</v>
      </c>
      <c r="P57" s="51" t="str">
        <f>VLOOKUP(A56,'第4区'!$C$3:$J$32,8,0)</f>
        <v>OP</v>
      </c>
      <c r="Q57" s="52" t="s">
        <v>25</v>
      </c>
      <c r="R57" s="53">
        <f>VLOOKUP(A56,'第4区'!$C$3:$J$32,3,0)</f>
        <v>0.04398148148148148</v>
      </c>
      <c r="S57" s="19">
        <f>SUM(F58,J58,N58,R58)</f>
        <v>0.04398148148148148</v>
      </c>
      <c r="T57" s="89"/>
    </row>
    <row r="58" spans="1:20" ht="15" customHeight="1">
      <c r="A58" s="335"/>
      <c r="B58" s="336"/>
      <c r="C58" s="25" t="s">
        <v>26</v>
      </c>
      <c r="D58" s="18" t="str">
        <f>VLOOKUP(A56,'第1区'!$C$3:$J$32,7,0)</f>
        <v>OP</v>
      </c>
      <c r="E58" s="24" t="s">
        <v>27</v>
      </c>
      <c r="F58" s="27">
        <f>VLOOKUP(A56,'第1区'!$C$3:$J$32,6,0)</f>
        <v>0.013541666666666667</v>
      </c>
      <c r="G58" s="25" t="s">
        <v>26</v>
      </c>
      <c r="H58" s="18" t="str">
        <f>VLOOKUP(A56,'第2区'!$C$3:$J$32,7,0)</f>
        <v>OP</v>
      </c>
      <c r="I58" s="24" t="s">
        <v>27</v>
      </c>
      <c r="J58" s="56">
        <f>VLOOKUP(A56,'第2区'!$C$3:$J$32,6,0)</f>
        <v>0.008645833333333332</v>
      </c>
      <c r="K58" s="50" t="s">
        <v>26</v>
      </c>
      <c r="L58" s="55" t="str">
        <f>VLOOKUP(A56,'第3区'!$C$3:$J$32,7,0)</f>
        <v>OP</v>
      </c>
      <c r="M58" s="52" t="s">
        <v>27</v>
      </c>
      <c r="N58" s="56">
        <f>VLOOKUP(A56,'第3区'!$C$3:$J$32,6,0)</f>
        <v>0.008275462962962967</v>
      </c>
      <c r="O58" s="50" t="s">
        <v>26</v>
      </c>
      <c r="P58" s="55" t="str">
        <f>VLOOKUP(A56,'第4区'!$C$3:$J$32,7,0)</f>
        <v>OP</v>
      </c>
      <c r="Q58" s="52" t="s">
        <v>27</v>
      </c>
      <c r="R58" s="56">
        <f>VLOOKUP(A56,'第4区'!$C$3:$J$32,6,0)</f>
        <v>0.013518518518518517</v>
      </c>
      <c r="S58" s="20" t="s">
        <v>31</v>
      </c>
      <c r="T58" s="16"/>
    </row>
    <row r="59" spans="1:20" ht="15" customHeight="1">
      <c r="A59" s="317" t="str">
        <f>'第1区'!C20</f>
        <v>東工大Ｂ</v>
      </c>
      <c r="B59" s="270"/>
      <c r="C59" s="321" t="str">
        <f>VLOOKUP(A59,'第1区'!$C$3:$J$32,4,0)</f>
        <v>松野　樹</v>
      </c>
      <c r="D59" s="322"/>
      <c r="E59" s="322"/>
      <c r="F59" s="28">
        <f>VLOOKUP(A59,'第1区'!$C$3:$J$32,5,0)</f>
        <v>1</v>
      </c>
      <c r="G59" s="321" t="str">
        <f>VLOOKUP(A59,'第2区'!$C$3:$J$32,4,0)</f>
        <v>隈部　大地</v>
      </c>
      <c r="H59" s="322"/>
      <c r="I59" s="322"/>
      <c r="J59" s="48">
        <f>VLOOKUP(A59,'第2区'!$C$3:$J$32,5,0)</f>
        <v>2</v>
      </c>
      <c r="K59" s="315" t="str">
        <f>VLOOKUP(A59,'第3区'!$C$3:$J$32,4,0)</f>
        <v>小林　雅彦</v>
      </c>
      <c r="L59" s="316"/>
      <c r="M59" s="316"/>
      <c r="N59" s="48">
        <f>VLOOKUP(A59,'第3区'!$C$3:$J$32,5,0)</f>
        <v>2</v>
      </c>
      <c r="O59" s="315" t="str">
        <f>VLOOKUP(A59,'第4区'!$C$3:$J$32,4,0)</f>
        <v>大竹　康仁</v>
      </c>
      <c r="P59" s="316"/>
      <c r="Q59" s="316"/>
      <c r="R59" s="48">
        <f>VLOOKUP(A59,'第4区'!$C$3:$J$32,5,0)</f>
        <v>1</v>
      </c>
      <c r="S59" s="21"/>
      <c r="T59" s="16"/>
    </row>
    <row r="60" spans="1:20" ht="15" customHeight="1">
      <c r="A60" s="317"/>
      <c r="B60" s="270"/>
      <c r="C60" s="25" t="s">
        <v>24</v>
      </c>
      <c r="D60" s="16" t="str">
        <f>VLOOKUP(A59,'第1区'!$C$3:$J$32,8,0)</f>
        <v>OP</v>
      </c>
      <c r="E60" s="24" t="s">
        <v>25</v>
      </c>
      <c r="F60" s="26">
        <f>VLOOKUP(A59,'第1区'!$C$3:$J$32,3,0)</f>
        <v>0.012187500000000002</v>
      </c>
      <c r="G60" s="25" t="s">
        <v>24</v>
      </c>
      <c r="H60" s="16" t="str">
        <f>VLOOKUP(A59,'第2区'!$C$3:$J$32,8,0)</f>
        <v>OP</v>
      </c>
      <c r="I60" s="24" t="s">
        <v>25</v>
      </c>
      <c r="J60" s="53">
        <f>VLOOKUP(A59,'第2区'!$C$3:$J$32,3,0)</f>
        <v>0.019421296296296294</v>
      </c>
      <c r="K60" s="50" t="s">
        <v>24</v>
      </c>
      <c r="L60" s="51" t="str">
        <f>VLOOKUP(A59,'第3区'!$C$3:$J$32,8,0)</f>
        <v>OP</v>
      </c>
      <c r="M60" s="52" t="s">
        <v>25</v>
      </c>
      <c r="N60" s="53">
        <f>VLOOKUP(A59,'第3区'!$C$3:$J$32,3,0)</f>
        <v>0.026631944444444444</v>
      </c>
      <c r="O60" s="50" t="s">
        <v>24</v>
      </c>
      <c r="P60" s="51" t="str">
        <f>VLOOKUP(A59,'第4区'!$C$3:$J$32,8,0)</f>
        <v>OP</v>
      </c>
      <c r="Q60" s="52" t="s">
        <v>25</v>
      </c>
      <c r="R60" s="53">
        <f>VLOOKUP(A59,'第4区'!$C$3:$J$32,3,0)</f>
        <v>0.03998842592592593</v>
      </c>
      <c r="S60" s="19">
        <f>SUM(F61,J61,N61,R61)</f>
        <v>0.03998842592592593</v>
      </c>
      <c r="T60" s="89"/>
    </row>
    <row r="61" spans="1:20" ht="15" customHeight="1">
      <c r="A61" s="317"/>
      <c r="B61" s="270"/>
      <c r="C61" s="30" t="s">
        <v>26</v>
      </c>
      <c r="D61" s="18" t="str">
        <f>VLOOKUP(A59,'第1区'!$C$3:$J$32,7,0)</f>
        <v>OP</v>
      </c>
      <c r="E61" s="31" t="s">
        <v>27</v>
      </c>
      <c r="F61" s="27">
        <f>VLOOKUP(A59,'第1区'!$C$3:$J$32,6,0)</f>
        <v>0.012187500000000002</v>
      </c>
      <c r="G61" s="30" t="s">
        <v>26</v>
      </c>
      <c r="H61" s="18" t="str">
        <f>VLOOKUP(A59,'第2区'!$C$3:$J$32,7,0)</f>
        <v>OP</v>
      </c>
      <c r="I61" s="31" t="s">
        <v>27</v>
      </c>
      <c r="J61" s="56">
        <f>VLOOKUP(A59,'第2区'!$C$3:$J$32,6,0)</f>
        <v>0.007233796296296292</v>
      </c>
      <c r="K61" s="50" t="s">
        <v>26</v>
      </c>
      <c r="L61" s="55" t="str">
        <f>VLOOKUP(A59,'第3区'!$C$3:$J$32,7,0)</f>
        <v>OP</v>
      </c>
      <c r="M61" s="52" t="s">
        <v>27</v>
      </c>
      <c r="N61" s="56">
        <f>VLOOKUP(A59,'第3区'!$C$3:$J$32,6,0)</f>
        <v>0.00721064814814815</v>
      </c>
      <c r="O61" s="50" t="s">
        <v>26</v>
      </c>
      <c r="P61" s="55" t="str">
        <f>VLOOKUP(A59,'第4区'!$C$3:$J$32,7,0)</f>
        <v>OP</v>
      </c>
      <c r="Q61" s="52" t="s">
        <v>27</v>
      </c>
      <c r="R61" s="56">
        <f>VLOOKUP(A59,'第4区'!$C$3:$J$32,6,0)</f>
        <v>0.013356481481481483</v>
      </c>
      <c r="S61" s="20" t="s">
        <v>31</v>
      </c>
      <c r="T61" s="16"/>
    </row>
    <row r="62" spans="1:20" ht="15" customHeight="1">
      <c r="A62" s="317" t="str">
        <f>'第1区'!C21</f>
        <v>東工大Ｃ　</v>
      </c>
      <c r="B62" s="270"/>
      <c r="C62" s="318" t="str">
        <f>VLOOKUP(A62,'第1区'!$C$3:$J$32,4,0)</f>
        <v>氏本　慧</v>
      </c>
      <c r="D62" s="319"/>
      <c r="E62" s="319"/>
      <c r="F62" s="29">
        <f>VLOOKUP(A62,'第1区'!$C$3:$J$32,5,0)</f>
        <v>2</v>
      </c>
      <c r="G62" s="318" t="str">
        <f>VLOOKUP(A62,'第2区'!$C$3:$J$32,4,0)</f>
        <v>永瀬　翔平</v>
      </c>
      <c r="H62" s="319"/>
      <c r="I62" s="319"/>
      <c r="J62" s="48">
        <f>VLOOKUP(A62,'第2区'!$C$3:$J$32,5,0)</f>
        <v>3</v>
      </c>
      <c r="K62" s="315" t="str">
        <f>VLOOKUP(A62,'第3区'!$C$3:$J$32,4,0)</f>
        <v>菊池　惠和</v>
      </c>
      <c r="L62" s="316"/>
      <c r="M62" s="316"/>
      <c r="N62" s="48">
        <f>VLOOKUP(A62,'第3区'!$C$3:$J$32,5,0)</f>
        <v>1</v>
      </c>
      <c r="O62" s="315" t="str">
        <f>VLOOKUP(A62,'第4区'!$C$3:$J$32,4,0)</f>
        <v>武石　良平</v>
      </c>
      <c r="P62" s="316"/>
      <c r="Q62" s="316"/>
      <c r="R62" s="48">
        <f>VLOOKUP(A62,'第4区'!$C$3:$J$32,5,0)</f>
        <v>3</v>
      </c>
      <c r="S62" s="32"/>
      <c r="T62" s="16"/>
    </row>
    <row r="63" spans="1:20" ht="15" customHeight="1">
      <c r="A63" s="317"/>
      <c r="B63" s="270"/>
      <c r="C63" s="25" t="s">
        <v>24</v>
      </c>
      <c r="D63" s="16" t="str">
        <f>VLOOKUP(A62,'第1区'!$C$3:$J$32,8,0)</f>
        <v>OP</v>
      </c>
      <c r="E63" s="24" t="s">
        <v>25</v>
      </c>
      <c r="F63" s="26">
        <f>VLOOKUP(A62,'第1区'!$C$3:$J$32,3,0)</f>
        <v>0.012222222222222223</v>
      </c>
      <c r="G63" s="25" t="s">
        <v>24</v>
      </c>
      <c r="H63" s="16" t="str">
        <f>VLOOKUP(A62,'第2区'!$C$3:$J$32,8,0)</f>
        <v>OP</v>
      </c>
      <c r="I63" s="24" t="s">
        <v>25</v>
      </c>
      <c r="J63" s="53">
        <f>VLOOKUP(A62,'第2区'!$C$3:$J$32,3,0)</f>
        <v>0.020011574074074074</v>
      </c>
      <c r="K63" s="50" t="s">
        <v>24</v>
      </c>
      <c r="L63" s="51" t="str">
        <f>VLOOKUP(A62,'第3区'!$C$3:$J$32,8,0)</f>
        <v>OP</v>
      </c>
      <c r="M63" s="52" t="s">
        <v>25</v>
      </c>
      <c r="N63" s="53">
        <f>VLOOKUP(A62,'第3区'!$C$3:$J$32,3,0)</f>
        <v>0.027719907407407405</v>
      </c>
      <c r="O63" s="50" t="s">
        <v>24</v>
      </c>
      <c r="P63" s="51" t="str">
        <f>VLOOKUP(A62,'第4区'!$C$3:$J$32,8,0)</f>
        <v>OP</v>
      </c>
      <c r="Q63" s="52" t="s">
        <v>25</v>
      </c>
      <c r="R63" s="53">
        <f>VLOOKUP(A62,'第4区'!$C$3:$J$32,3,0)</f>
        <v>0.03984953703703704</v>
      </c>
      <c r="S63" s="19">
        <f>SUM(F64,J64,N64,R64)</f>
        <v>0.03984953703703704</v>
      </c>
      <c r="T63" s="89"/>
    </row>
    <row r="64" spans="1:20" ht="15" customHeight="1">
      <c r="A64" s="317"/>
      <c r="B64" s="270"/>
      <c r="C64" s="25" t="s">
        <v>26</v>
      </c>
      <c r="D64" s="18" t="str">
        <f>VLOOKUP(A62,'第1区'!$C$3:$J$32,7,0)</f>
        <v>OP</v>
      </c>
      <c r="E64" s="24" t="s">
        <v>27</v>
      </c>
      <c r="F64" s="27">
        <f>VLOOKUP(A62,'第1区'!$C$3:$J$32,6,0)</f>
        <v>0.012222222222222223</v>
      </c>
      <c r="G64" s="25" t="s">
        <v>26</v>
      </c>
      <c r="H64" s="18" t="str">
        <f>VLOOKUP(A62,'第2区'!$C$3:$J$32,7,0)</f>
        <v>OP</v>
      </c>
      <c r="I64" s="24" t="s">
        <v>27</v>
      </c>
      <c r="J64" s="56">
        <f>VLOOKUP(A62,'第2区'!$C$3:$J$32,6,0)</f>
        <v>0.007789351851851851</v>
      </c>
      <c r="K64" s="50" t="s">
        <v>26</v>
      </c>
      <c r="L64" s="55" t="str">
        <f>VLOOKUP(A62,'第3区'!$C$3:$J$32,7,0)</f>
        <v>OP</v>
      </c>
      <c r="M64" s="52" t="s">
        <v>27</v>
      </c>
      <c r="N64" s="56">
        <f>VLOOKUP(A62,'第3区'!$C$3:$J$32,6,0)</f>
        <v>0.007708333333333331</v>
      </c>
      <c r="O64" s="50" t="s">
        <v>26</v>
      </c>
      <c r="P64" s="55" t="str">
        <f>VLOOKUP(A62,'第4区'!$C$3:$J$32,7,0)</f>
        <v>OP</v>
      </c>
      <c r="Q64" s="52" t="s">
        <v>27</v>
      </c>
      <c r="R64" s="56">
        <f>VLOOKUP(A62,'第4区'!$C$3:$J$32,6,0)</f>
        <v>0.012129629629629633</v>
      </c>
      <c r="S64" s="20" t="s">
        <v>31</v>
      </c>
      <c r="T64" s="16"/>
    </row>
    <row r="65" spans="1:20" ht="15" customHeight="1">
      <c r="A65" s="317" t="str">
        <f>'第1区'!C22</f>
        <v>東北大Ｄ</v>
      </c>
      <c r="B65" s="270"/>
      <c r="C65" s="321" t="str">
        <f>VLOOKUP(A65,'第1区'!$C$3:$J$32,4,0)</f>
        <v>鈴木　絢子</v>
      </c>
      <c r="D65" s="322"/>
      <c r="E65" s="322"/>
      <c r="F65" s="28">
        <f>VLOOKUP(A65,'第1区'!$C$3:$J$32,5,0)</f>
        <v>1</v>
      </c>
      <c r="G65" s="321" t="str">
        <f>VLOOKUP(A65,'第2区'!$C$3:$J$32,4,0)</f>
        <v>鈴木　はるか</v>
      </c>
      <c r="H65" s="322"/>
      <c r="I65" s="322"/>
      <c r="J65" s="48">
        <f>VLOOKUP(A65,'第2区'!$C$3:$J$32,5,0)</f>
        <v>3</v>
      </c>
      <c r="K65" s="315" t="str">
        <f>VLOOKUP(A65,'第3区'!$C$3:$J$32,4,0)</f>
        <v>小高　真依</v>
      </c>
      <c r="L65" s="316"/>
      <c r="M65" s="316"/>
      <c r="N65" s="48">
        <f>VLOOKUP(A65,'第3区'!$C$3:$J$32,5,0)</f>
        <v>3</v>
      </c>
      <c r="O65" s="315" t="str">
        <f>VLOOKUP(A65,'第4区'!$C$3:$J$32,4,0)</f>
        <v>村松純</v>
      </c>
      <c r="P65" s="316"/>
      <c r="Q65" s="316"/>
      <c r="R65" s="48">
        <f>VLOOKUP(A65,'第4区'!$C$3:$J$32,5,0)</f>
        <v>2</v>
      </c>
      <c r="S65" s="21"/>
      <c r="T65" s="16"/>
    </row>
    <row r="66" spans="1:20" ht="15" customHeight="1">
      <c r="A66" s="317"/>
      <c r="B66" s="270"/>
      <c r="C66" s="25" t="s">
        <v>24</v>
      </c>
      <c r="D66" s="16" t="str">
        <f>VLOOKUP(A65,'第1区'!$C$3:$J$32,8,0)</f>
        <v>OP</v>
      </c>
      <c r="E66" s="24" t="s">
        <v>25</v>
      </c>
      <c r="F66" s="26">
        <f>VLOOKUP(A65,'第1区'!$C$3:$J$32,3,0)</f>
        <v>0.01269675925925926</v>
      </c>
      <c r="G66" s="25" t="s">
        <v>24</v>
      </c>
      <c r="H66" s="16" t="str">
        <f>VLOOKUP(A65,'第2区'!$C$3:$J$32,8,0)</f>
        <v>OP</v>
      </c>
      <c r="I66" s="24" t="s">
        <v>25</v>
      </c>
      <c r="J66" s="53">
        <f>VLOOKUP(A65,'第2区'!$C$3:$J$32,3,0)</f>
        <v>0.021770833333333336</v>
      </c>
      <c r="K66" s="50" t="s">
        <v>24</v>
      </c>
      <c r="L66" s="51" t="str">
        <f>VLOOKUP(A65,'第3区'!$C$3:$J$32,8,0)</f>
        <v>OP</v>
      </c>
      <c r="M66" s="52" t="s">
        <v>25</v>
      </c>
      <c r="N66" s="53">
        <f>VLOOKUP(A65,'第3区'!$C$3:$J$32,3,0)</f>
        <v>0.03027777777777778</v>
      </c>
      <c r="O66" s="50" t="s">
        <v>24</v>
      </c>
      <c r="P66" s="51" t="str">
        <f>VLOOKUP(A65,'第4区'!$C$3:$J$32,8,0)</f>
        <v>OP</v>
      </c>
      <c r="Q66" s="52" t="s">
        <v>25</v>
      </c>
      <c r="R66" s="53">
        <f>VLOOKUP(A65,'第4区'!$C$3:$J$32,3,0)</f>
        <v>0.043819444444444446</v>
      </c>
      <c r="S66" s="19">
        <f>SUM(F67,J67,N67,R67)</f>
        <v>0.043819444444444446</v>
      </c>
      <c r="T66" s="89"/>
    </row>
    <row r="67" spans="1:20" ht="15" customHeight="1">
      <c r="A67" s="317"/>
      <c r="B67" s="270"/>
      <c r="C67" s="30" t="s">
        <v>26</v>
      </c>
      <c r="D67" s="18" t="str">
        <f>VLOOKUP(A65,'第1区'!$C$3:$J$32,7,0)</f>
        <v>OP</v>
      </c>
      <c r="E67" s="31" t="s">
        <v>27</v>
      </c>
      <c r="F67" s="27">
        <f>VLOOKUP(A65,'第1区'!$C$3:$J$32,6,0)</f>
        <v>0.01269675925925926</v>
      </c>
      <c r="G67" s="30" t="s">
        <v>26</v>
      </c>
      <c r="H67" s="18" t="str">
        <f>VLOOKUP(A65,'第2区'!$C$3:$J$32,7,0)</f>
        <v>OP</v>
      </c>
      <c r="I67" s="31" t="s">
        <v>27</v>
      </c>
      <c r="J67" s="56">
        <f>VLOOKUP(A65,'第2区'!$C$3:$J$32,6,0)</f>
        <v>0.009074074074074076</v>
      </c>
      <c r="K67" s="50" t="s">
        <v>26</v>
      </c>
      <c r="L67" s="55" t="str">
        <f>VLOOKUP(A65,'第3区'!$C$3:$J$32,7,0)</f>
        <v>OP</v>
      </c>
      <c r="M67" s="52" t="s">
        <v>27</v>
      </c>
      <c r="N67" s="56">
        <f>VLOOKUP(A65,'第3区'!$C$3:$J$32,6,0)</f>
        <v>0.008506944444444442</v>
      </c>
      <c r="O67" s="50" t="s">
        <v>26</v>
      </c>
      <c r="P67" s="55" t="str">
        <f>VLOOKUP(A65,'第4区'!$C$3:$J$32,7,0)</f>
        <v>OP</v>
      </c>
      <c r="Q67" s="52" t="s">
        <v>27</v>
      </c>
      <c r="R67" s="56">
        <f>VLOOKUP(A65,'第4区'!$C$3:$J$32,6,0)</f>
        <v>0.013541666666666667</v>
      </c>
      <c r="S67" s="20" t="s">
        <v>31</v>
      </c>
      <c r="T67" s="16"/>
    </row>
    <row r="68" spans="1:20" ht="15" customHeight="1">
      <c r="A68" s="317" t="str">
        <f>'第1区'!C23</f>
        <v>チーム澤田</v>
      </c>
      <c r="B68" s="270"/>
      <c r="C68" s="318" t="str">
        <f>VLOOKUP(A68,'第1区'!$C$3:$J$32,4,0)</f>
        <v>福富　一喜</v>
      </c>
      <c r="D68" s="319"/>
      <c r="E68" s="319"/>
      <c r="F68" s="29">
        <f>VLOOKUP(A68,'第1区'!$C$3:$J$32,5,0)</f>
        <v>0</v>
      </c>
      <c r="G68" s="318" t="str">
        <f>VLOOKUP(A68,'第2区'!$C$3:$J$32,4,0)</f>
        <v>澤田　大志</v>
      </c>
      <c r="H68" s="319"/>
      <c r="I68" s="319"/>
      <c r="J68" s="48">
        <f>VLOOKUP(A68,'第2区'!$C$3:$J$32,5,0)</f>
        <v>0</v>
      </c>
      <c r="K68" s="315" t="str">
        <f>VLOOKUP(A68,'第3区'!$C$3:$J$32,4,0)</f>
        <v>福島　健男</v>
      </c>
      <c r="L68" s="316"/>
      <c r="M68" s="316"/>
      <c r="N68" s="48">
        <f>VLOOKUP(A68,'第3区'!$C$3:$J$32,5,0)</f>
        <v>0</v>
      </c>
      <c r="O68" s="315" t="str">
        <f>VLOOKUP(A68,'第4区'!$C$3:$J$32,4,0)</f>
        <v>古川　貴之</v>
      </c>
      <c r="P68" s="316"/>
      <c r="Q68" s="316"/>
      <c r="R68" s="48">
        <f>VLOOKUP(A68,'第4区'!$C$3:$J$32,5,0)</f>
        <v>0</v>
      </c>
      <c r="S68" s="17"/>
      <c r="T68" s="16"/>
    </row>
    <row r="69" spans="1:20" ht="15" customHeight="1">
      <c r="A69" s="317"/>
      <c r="B69" s="270"/>
      <c r="C69" s="25" t="s">
        <v>24</v>
      </c>
      <c r="D69" s="16" t="str">
        <f>VLOOKUP(A68,'第1区'!$C$3:$J$32,8,0)</f>
        <v>OP</v>
      </c>
      <c r="E69" s="24" t="s">
        <v>25</v>
      </c>
      <c r="F69" s="26">
        <f>VLOOKUP(A68,'第1区'!$C$3:$J$32,3,0)</f>
        <v>0.014710648148148148</v>
      </c>
      <c r="G69" s="25" t="s">
        <v>24</v>
      </c>
      <c r="H69" s="16" t="str">
        <f>VLOOKUP(A68,'第2区'!$C$3:$J$32,8,0)</f>
        <v>OP</v>
      </c>
      <c r="I69" s="24" t="s">
        <v>25</v>
      </c>
      <c r="J69" s="53">
        <f>VLOOKUP(A68,'第2区'!$C$3:$J$32,3,0)</f>
        <v>0.025231481481481483</v>
      </c>
      <c r="K69" s="50" t="s">
        <v>24</v>
      </c>
      <c r="L69" s="51" t="str">
        <f>VLOOKUP(A68,'第3区'!$C$3:$J$32,8,0)</f>
        <v>OP</v>
      </c>
      <c r="M69" s="52" t="s">
        <v>25</v>
      </c>
      <c r="N69" s="53">
        <f>VLOOKUP(A68,'第3区'!$C$3:$J$32,3,0)</f>
        <v>0.035543981481481475</v>
      </c>
      <c r="O69" s="50" t="s">
        <v>24</v>
      </c>
      <c r="P69" s="51" t="str">
        <f>VLOOKUP(A68,'第4区'!$C$3:$J$32,8,0)</f>
        <v>OP</v>
      </c>
      <c r="Q69" s="52" t="s">
        <v>25</v>
      </c>
      <c r="R69" s="53">
        <f>VLOOKUP(A68,'第4区'!$C$3:$J$32,3,0)</f>
        <v>0.05320601851851852</v>
      </c>
      <c r="S69" s="19">
        <f>SUM(F70,J70,N70,R70)</f>
        <v>0.05320601851851852</v>
      </c>
      <c r="T69" s="89"/>
    </row>
    <row r="70" spans="1:20" ht="15" customHeight="1">
      <c r="A70" s="317"/>
      <c r="B70" s="270"/>
      <c r="C70" s="25" t="s">
        <v>26</v>
      </c>
      <c r="D70" s="18" t="str">
        <f>VLOOKUP(A68,'第1区'!$C$3:$J$32,7,0)</f>
        <v>OP</v>
      </c>
      <c r="E70" s="24" t="s">
        <v>27</v>
      </c>
      <c r="F70" s="27">
        <f>VLOOKUP(A68,'第1区'!$C$3:$J$32,6,0)</f>
        <v>0.014710648148148148</v>
      </c>
      <c r="G70" s="25" t="s">
        <v>26</v>
      </c>
      <c r="H70" s="18" t="str">
        <f>VLOOKUP(A68,'第2区'!$C$3:$J$32,7,0)</f>
        <v>OP</v>
      </c>
      <c r="I70" s="24" t="s">
        <v>27</v>
      </c>
      <c r="J70" s="56">
        <f>VLOOKUP(A68,'第2区'!$C$3:$J$32,6,0)</f>
        <v>0.010520833333333335</v>
      </c>
      <c r="K70" s="50" t="s">
        <v>26</v>
      </c>
      <c r="L70" s="55" t="str">
        <f>VLOOKUP(A68,'第3区'!$C$3:$J$32,7,0)</f>
        <v>OP</v>
      </c>
      <c r="M70" s="52" t="s">
        <v>27</v>
      </c>
      <c r="N70" s="56">
        <f>VLOOKUP(A68,'第3区'!$C$3:$J$32,6,0)</f>
        <v>0.010312499999999992</v>
      </c>
      <c r="O70" s="50" t="s">
        <v>26</v>
      </c>
      <c r="P70" s="55" t="str">
        <f>VLOOKUP(A68,'第4区'!$C$3:$J$32,7,0)</f>
        <v>OP</v>
      </c>
      <c r="Q70" s="52" t="s">
        <v>27</v>
      </c>
      <c r="R70" s="56">
        <f>VLOOKUP(A68,'第4区'!$C$3:$J$32,6,0)</f>
        <v>0.017662037037037046</v>
      </c>
      <c r="S70" s="20" t="s">
        <v>31</v>
      </c>
      <c r="T70" s="16"/>
    </row>
    <row r="71" spans="1:20" ht="15" customHeight="1">
      <c r="A71" s="317" t="str">
        <f>'第1区'!C24</f>
        <v>澤田ヤング</v>
      </c>
      <c r="B71" s="270"/>
      <c r="C71" s="321" t="str">
        <f>VLOOKUP(A71,'第1区'!$C$3:$J$32,4,0)</f>
        <v>鈴木　洋輔</v>
      </c>
      <c r="D71" s="322"/>
      <c r="E71" s="322"/>
      <c r="F71" s="28">
        <f>VLOOKUP(A71,'第1区'!$C$3:$J$32,5,0)</f>
        <v>0</v>
      </c>
      <c r="G71" s="321" t="str">
        <f>VLOOKUP(A71,'第2区'!$C$3:$J$32,4,0)</f>
        <v>森田　雄祐</v>
      </c>
      <c r="H71" s="322"/>
      <c r="I71" s="322"/>
      <c r="J71" s="48">
        <f>VLOOKUP(A71,'第2区'!$C$3:$J$32,5,0)</f>
        <v>0</v>
      </c>
      <c r="K71" s="315" t="str">
        <f>VLOOKUP(A71,'第3区'!$C$3:$J$32,4,0)</f>
        <v>大垣　秀介</v>
      </c>
      <c r="L71" s="316"/>
      <c r="M71" s="316"/>
      <c r="N71" s="48">
        <f>VLOOKUP(A71,'第3区'!$C$3:$J$32,5,0)</f>
        <v>0</v>
      </c>
      <c r="O71" s="315" t="str">
        <f>VLOOKUP(A71,'第4区'!$C$3:$J$32,4,0)</f>
        <v>服部　康平</v>
      </c>
      <c r="P71" s="316"/>
      <c r="Q71" s="316"/>
      <c r="R71" s="48">
        <f>VLOOKUP(A71,'第4区'!$C$3:$J$32,5,0)</f>
        <v>0</v>
      </c>
      <c r="S71" s="21"/>
      <c r="T71" s="16"/>
    </row>
    <row r="72" spans="1:20" ht="15" customHeight="1">
      <c r="A72" s="317"/>
      <c r="B72" s="270"/>
      <c r="C72" s="25" t="s">
        <v>24</v>
      </c>
      <c r="D72" s="16" t="str">
        <f>VLOOKUP(A71,'第1区'!$C$3:$J$32,8,0)</f>
        <v>OP</v>
      </c>
      <c r="E72" s="24" t="s">
        <v>25</v>
      </c>
      <c r="F72" s="26">
        <f>VLOOKUP(A71,'第1区'!$C$3:$J$32,3,0)</f>
        <v>0.013368055555555557</v>
      </c>
      <c r="G72" s="25" t="s">
        <v>24</v>
      </c>
      <c r="H72" s="16" t="str">
        <f>VLOOKUP(A71,'第2区'!$C$3:$J$32,8,0)</f>
        <v>OP</v>
      </c>
      <c r="I72" s="24" t="s">
        <v>25</v>
      </c>
      <c r="J72" s="53">
        <f>VLOOKUP(A71,'第2区'!$C$3:$J$32,3,0)</f>
        <v>0.02262731481481482</v>
      </c>
      <c r="K72" s="50" t="s">
        <v>24</v>
      </c>
      <c r="L72" s="51" t="str">
        <f>VLOOKUP(A71,'第3区'!$C$3:$J$32,8,0)</f>
        <v>OP</v>
      </c>
      <c r="M72" s="52" t="s">
        <v>25</v>
      </c>
      <c r="N72" s="53">
        <f>VLOOKUP(A71,'第3区'!$C$3:$J$32,3,0)</f>
        <v>0.031111111111111107</v>
      </c>
      <c r="O72" s="50" t="s">
        <v>24</v>
      </c>
      <c r="P72" s="51" t="str">
        <f>VLOOKUP(A71,'第4区'!$C$3:$J$32,8,0)</f>
        <v>OP</v>
      </c>
      <c r="Q72" s="52" t="s">
        <v>25</v>
      </c>
      <c r="R72" s="53">
        <f>VLOOKUP(A71,'第4区'!$C$3:$J$32,3,0)</f>
        <v>0.04280092592592593</v>
      </c>
      <c r="S72" s="19">
        <f>SUM(F73,J73,N73,R73)</f>
        <v>0.04280092592592593</v>
      </c>
      <c r="T72" s="89"/>
    </row>
    <row r="73" spans="1:20" ht="15" customHeight="1" thickBot="1">
      <c r="A73" s="320"/>
      <c r="B73" s="292"/>
      <c r="C73" s="58" t="s">
        <v>26</v>
      </c>
      <c r="D73" s="59" t="str">
        <f>VLOOKUP(A71,'第1区'!$C$3:$J$32,7,0)</f>
        <v>OP</v>
      </c>
      <c r="E73" s="60" t="s">
        <v>27</v>
      </c>
      <c r="F73" s="211">
        <f>VLOOKUP(A71,'第1区'!$C$3:$J$32,6,0)</f>
        <v>0.013368055555555557</v>
      </c>
      <c r="G73" s="58" t="s">
        <v>26</v>
      </c>
      <c r="H73" s="59" t="str">
        <f>VLOOKUP(A71,'第2区'!$C$3:$J$32,7,0)</f>
        <v>OP</v>
      </c>
      <c r="I73" s="60" t="s">
        <v>27</v>
      </c>
      <c r="J73" s="61">
        <f>VLOOKUP(A71,'第2区'!$C$3:$J$32,6,0)</f>
        <v>0.009259259259259262</v>
      </c>
      <c r="K73" s="62" t="s">
        <v>26</v>
      </c>
      <c r="L73" s="63" t="str">
        <f>VLOOKUP(A71,'第3区'!$C$3:$J$32,7,0)</f>
        <v>OP</v>
      </c>
      <c r="M73" s="64" t="s">
        <v>27</v>
      </c>
      <c r="N73" s="61">
        <f>VLOOKUP(A71,'第3区'!$C$3:$J$32,6,0)</f>
        <v>0.008483796296296288</v>
      </c>
      <c r="O73" s="62" t="s">
        <v>26</v>
      </c>
      <c r="P73" s="63" t="str">
        <f>VLOOKUP(A71,'第4区'!$C$3:$J$32,7,0)</f>
        <v>OP</v>
      </c>
      <c r="Q73" s="64" t="s">
        <v>27</v>
      </c>
      <c r="R73" s="61">
        <f>VLOOKUP(A71,'第4区'!$C$3:$J$32,6,0)</f>
        <v>0.011689814814814823</v>
      </c>
      <c r="S73" s="65" t="s">
        <v>31</v>
      </c>
      <c r="T73" s="16"/>
    </row>
    <row r="74" ht="15" customHeight="1">
      <c r="A74" s="16"/>
    </row>
    <row r="75" ht="15" customHeight="1">
      <c r="A75" s="89"/>
    </row>
    <row r="76" ht="15" customHeight="1">
      <c r="A76" s="16"/>
    </row>
    <row r="77" ht="15" customHeight="1">
      <c r="A77" s="16"/>
    </row>
    <row r="78" ht="15" customHeight="1">
      <c r="A78" s="89"/>
    </row>
    <row r="79" ht="15" customHeight="1">
      <c r="A79" s="16"/>
    </row>
    <row r="80" ht="15" customHeight="1">
      <c r="A80" s="16"/>
    </row>
    <row r="81" ht="15" customHeight="1">
      <c r="A81" s="89"/>
    </row>
    <row r="82" ht="15" customHeight="1">
      <c r="A82" s="16"/>
    </row>
    <row r="83" ht="15" customHeight="1">
      <c r="A83" s="16"/>
    </row>
    <row r="84" ht="15" customHeight="1">
      <c r="A84" s="89"/>
    </row>
    <row r="85" ht="15" customHeight="1">
      <c r="A85" s="16"/>
    </row>
    <row r="86" spans="1:3" ht="15" customHeight="1">
      <c r="A86" s="16"/>
      <c r="C86" s="5"/>
    </row>
    <row r="87" spans="1:3" ht="15" customHeight="1">
      <c r="A87" s="89"/>
      <c r="C87" s="5"/>
    </row>
    <row r="88" spans="1:3" ht="15" customHeight="1">
      <c r="A88" s="16"/>
      <c r="C88" s="16"/>
    </row>
    <row r="89" spans="1:3" ht="15" customHeight="1">
      <c r="A89" s="16"/>
      <c r="C89" s="16"/>
    </row>
    <row r="90" spans="1:3" ht="15" customHeight="1">
      <c r="A90" s="89"/>
      <c r="C90" s="16"/>
    </row>
    <row r="91" spans="1:3" ht="15" customHeight="1">
      <c r="A91" s="16"/>
      <c r="C91" s="16"/>
    </row>
    <row r="92" spans="1:3" ht="15" customHeight="1">
      <c r="A92" s="16"/>
      <c r="C92" s="16"/>
    </row>
    <row r="93" spans="1:3" ht="15" customHeight="1">
      <c r="A93" s="89"/>
      <c r="C93" s="5"/>
    </row>
    <row r="94" spans="1:3" ht="15" customHeight="1">
      <c r="A94" s="16"/>
      <c r="C94" s="5"/>
    </row>
    <row r="95" ht="15" customHeight="1">
      <c r="A95" s="16"/>
    </row>
    <row r="96" ht="15" customHeight="1">
      <c r="A96" s="89"/>
    </row>
    <row r="97" ht="15" customHeight="1">
      <c r="A97" s="16"/>
    </row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>
      <c r="B110" s="5"/>
    </row>
    <row r="111" ht="15" customHeight="1">
      <c r="B111" s="5"/>
    </row>
    <row r="112" ht="15" customHeight="1">
      <c r="B112" s="16"/>
    </row>
    <row r="113" ht="15" customHeight="1">
      <c r="B113" s="16"/>
    </row>
    <row r="114" ht="15" customHeight="1">
      <c r="B114" s="16"/>
    </row>
    <row r="115" ht="15" customHeight="1">
      <c r="B115" s="16"/>
    </row>
    <row r="116" ht="15" customHeight="1">
      <c r="B116" s="16"/>
    </row>
    <row r="117" ht="15" customHeight="1">
      <c r="B117" s="5"/>
    </row>
    <row r="118" ht="15" customHeight="1">
      <c r="B118" s="5"/>
    </row>
    <row r="119" ht="15" customHeight="1">
      <c r="B119" s="5"/>
    </row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</sheetData>
  <sheetProtection/>
  <mergeCells count="156">
    <mergeCell ref="G15:I15"/>
    <mergeCell ref="A33:B35"/>
    <mergeCell ref="A36:B38"/>
    <mergeCell ref="A30:B32"/>
    <mergeCell ref="C33:E33"/>
    <mergeCell ref="G30:I30"/>
    <mergeCell ref="C30:E30"/>
    <mergeCell ref="A15:B17"/>
    <mergeCell ref="A21:B23"/>
    <mergeCell ref="A24:B26"/>
    <mergeCell ref="C42:E42"/>
    <mergeCell ref="O62:Q62"/>
    <mergeCell ref="O50:Q50"/>
    <mergeCell ref="O65:Q65"/>
    <mergeCell ref="O56:Q56"/>
    <mergeCell ref="O59:Q59"/>
    <mergeCell ref="O53:Q53"/>
    <mergeCell ref="G53:I53"/>
    <mergeCell ref="K50:M50"/>
    <mergeCell ref="K53:M53"/>
    <mergeCell ref="C36:E36"/>
    <mergeCell ref="G33:I33"/>
    <mergeCell ref="G36:I36"/>
    <mergeCell ref="O27:Q27"/>
    <mergeCell ref="O30:Q30"/>
    <mergeCell ref="K30:M30"/>
    <mergeCell ref="O33:Q33"/>
    <mergeCell ref="K33:M33"/>
    <mergeCell ref="K27:M27"/>
    <mergeCell ref="O36:Q36"/>
    <mergeCell ref="O24:Q24"/>
    <mergeCell ref="O21:Q21"/>
    <mergeCell ref="O18:Q18"/>
    <mergeCell ref="O15:Q15"/>
    <mergeCell ref="O12:Q12"/>
    <mergeCell ref="K24:M24"/>
    <mergeCell ref="C6:E6"/>
    <mergeCell ref="G6:I6"/>
    <mergeCell ref="A6:B8"/>
    <mergeCell ref="A9:B11"/>
    <mergeCell ref="C4:F4"/>
    <mergeCell ref="C5:F5"/>
    <mergeCell ref="C9:E9"/>
    <mergeCell ref="C15:E15"/>
    <mergeCell ref="A42:B44"/>
    <mergeCell ref="A39:B41"/>
    <mergeCell ref="A59:B61"/>
    <mergeCell ref="A27:B29"/>
    <mergeCell ref="A18:B20"/>
    <mergeCell ref="C18:E18"/>
    <mergeCell ref="C56:E56"/>
    <mergeCell ref="C59:E59"/>
    <mergeCell ref="C39:E39"/>
    <mergeCell ref="A62:B64"/>
    <mergeCell ref="A65:B67"/>
    <mergeCell ref="A50:B52"/>
    <mergeCell ref="A47:B49"/>
    <mergeCell ref="A56:B58"/>
    <mergeCell ref="A12:B14"/>
    <mergeCell ref="O6:Q6"/>
    <mergeCell ref="O9:Q9"/>
    <mergeCell ref="G12:I12"/>
    <mergeCell ref="K4:N4"/>
    <mergeCell ref="K5:N5"/>
    <mergeCell ref="G9:I9"/>
    <mergeCell ref="G4:J4"/>
    <mergeCell ref="G5:J5"/>
    <mergeCell ref="K12:M12"/>
    <mergeCell ref="C12:E12"/>
    <mergeCell ref="K6:M6"/>
    <mergeCell ref="K9:M9"/>
    <mergeCell ref="C27:E27"/>
    <mergeCell ref="G27:I27"/>
    <mergeCell ref="G24:I24"/>
    <mergeCell ref="C21:E21"/>
    <mergeCell ref="K21:M21"/>
    <mergeCell ref="C24:E24"/>
    <mergeCell ref="K15:M15"/>
    <mergeCell ref="G21:I21"/>
    <mergeCell ref="K36:M36"/>
    <mergeCell ref="G18:I18"/>
    <mergeCell ref="O42:Q42"/>
    <mergeCell ref="O47:Q47"/>
    <mergeCell ref="G47:I47"/>
    <mergeCell ref="K39:M39"/>
    <mergeCell ref="K42:M42"/>
    <mergeCell ref="O39:Q39"/>
    <mergeCell ref="K18:M18"/>
    <mergeCell ref="G56:I56"/>
    <mergeCell ref="K56:M56"/>
    <mergeCell ref="A53:B55"/>
    <mergeCell ref="G39:I39"/>
    <mergeCell ref="C53:E53"/>
    <mergeCell ref="C50:E50"/>
    <mergeCell ref="C47:E47"/>
    <mergeCell ref="G50:I50"/>
    <mergeCell ref="K47:M47"/>
    <mergeCell ref="G42:I42"/>
    <mergeCell ref="G59:I59"/>
    <mergeCell ref="K59:M59"/>
    <mergeCell ref="O68:Q68"/>
    <mergeCell ref="C65:E65"/>
    <mergeCell ref="G65:I65"/>
    <mergeCell ref="K65:M65"/>
    <mergeCell ref="C62:E62"/>
    <mergeCell ref="G62:I62"/>
    <mergeCell ref="K62:M62"/>
    <mergeCell ref="O71:Q71"/>
    <mergeCell ref="A68:B70"/>
    <mergeCell ref="C68:E68"/>
    <mergeCell ref="G68:I68"/>
    <mergeCell ref="K68:M68"/>
    <mergeCell ref="A71:B73"/>
    <mergeCell ref="C71:E71"/>
    <mergeCell ref="G71:I71"/>
    <mergeCell ref="K71:M71"/>
    <mergeCell ref="A1:S1"/>
    <mergeCell ref="A2:S2"/>
    <mergeCell ref="S4:S5"/>
    <mergeCell ref="T4:T5"/>
    <mergeCell ref="S6:S8"/>
    <mergeCell ref="S9:S11"/>
    <mergeCell ref="T6:T8"/>
    <mergeCell ref="T9:T11"/>
    <mergeCell ref="O4:R4"/>
    <mergeCell ref="O5:R5"/>
    <mergeCell ref="S33:S35"/>
    <mergeCell ref="S12:S14"/>
    <mergeCell ref="S15:S17"/>
    <mergeCell ref="S18:S20"/>
    <mergeCell ref="S21:S23"/>
    <mergeCell ref="U24:U26"/>
    <mergeCell ref="U27:U29"/>
    <mergeCell ref="U30:U32"/>
    <mergeCell ref="S24:S26"/>
    <mergeCell ref="S27:S29"/>
    <mergeCell ref="S30:S32"/>
    <mergeCell ref="U33:U35"/>
    <mergeCell ref="U36:U38"/>
    <mergeCell ref="U39:U41"/>
    <mergeCell ref="U4:U5"/>
    <mergeCell ref="U6:U8"/>
    <mergeCell ref="U9:U11"/>
    <mergeCell ref="U12:U14"/>
    <mergeCell ref="U15:U17"/>
    <mergeCell ref="U18:U20"/>
    <mergeCell ref="U21:U23"/>
    <mergeCell ref="T12:T14"/>
    <mergeCell ref="T15:T17"/>
    <mergeCell ref="T18:T20"/>
    <mergeCell ref="T21:T23"/>
    <mergeCell ref="T36:T38"/>
    <mergeCell ref="T24:T26"/>
    <mergeCell ref="T27:T29"/>
    <mergeCell ref="T30:T32"/>
    <mergeCell ref="T33:T35"/>
  </mergeCells>
  <printOptions horizontalCentered="1"/>
  <pageMargins left="0.7874015748031497" right="0.7874015748031497" top="0.5905511811023623" bottom="0.1968503937007874" header="0.6299212598425197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明弘</dc:creator>
  <cp:keywords/>
  <dc:description/>
  <cp:lastModifiedBy>明弘</cp:lastModifiedBy>
  <cp:lastPrinted>2012-02-11T06:31:57Z</cp:lastPrinted>
  <dcterms:created xsi:type="dcterms:W3CDTF">2002-10-23T13:02:31Z</dcterms:created>
  <dcterms:modified xsi:type="dcterms:W3CDTF">2012-02-11T06:43:46Z</dcterms:modified>
  <cp:category/>
  <cp:version/>
  <cp:contentType/>
  <cp:contentStatus/>
</cp:coreProperties>
</file>